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УНЦ" sheetId="2" r:id="rId1"/>
    <sheet name="Лист1" sheetId="3" r:id="rId2"/>
  </sheets>
  <definedNames>
    <definedName name="_xlnm.Print_Titles" localSheetId="0">УНЦ!$4:$6</definedName>
    <definedName name="_xlnm.Print_Area" localSheetId="0">УНЦ!$A$1:$M$414</definedName>
  </definedNames>
  <calcPr calcId="162913"/>
</workbook>
</file>

<file path=xl/calcChain.xml><?xml version="1.0" encoding="utf-8"?>
<calcChain xmlns="http://schemas.openxmlformats.org/spreadsheetml/2006/main">
  <c r="J401" i="2" l="1"/>
  <c r="K401" i="2" s="1"/>
  <c r="J400" i="2"/>
  <c r="K400" i="2" s="1"/>
  <c r="J399" i="2"/>
  <c r="K399" i="2" s="1"/>
  <c r="J397" i="2"/>
  <c r="K397" i="2" s="1"/>
  <c r="J396" i="2"/>
  <c r="K396" i="2" s="1"/>
  <c r="J395" i="2"/>
  <c r="K395" i="2" s="1"/>
  <c r="J394" i="2"/>
  <c r="J384" i="2"/>
  <c r="K384" i="2" s="1"/>
  <c r="J383" i="2"/>
  <c r="K383" i="2" s="1"/>
  <c r="J353" i="2"/>
  <c r="K353" i="2" s="1"/>
  <c r="J352" i="2"/>
  <c r="K352" i="2" s="1"/>
  <c r="J350" i="2"/>
  <c r="K350" i="2" s="1"/>
  <c r="J349" i="2"/>
  <c r="K349" i="2" s="1"/>
  <c r="J348" i="2"/>
  <c r="K348" i="2" s="1"/>
  <c r="J346" i="2"/>
  <c r="K346" i="2" s="1"/>
  <c r="J345" i="2"/>
  <c r="J309" i="2"/>
  <c r="K309" i="2" s="1"/>
  <c r="J308" i="2"/>
  <c r="J306" i="2"/>
  <c r="K306" i="2" s="1"/>
  <c r="J305" i="2"/>
  <c r="K305" i="2" s="1"/>
  <c r="J304" i="2"/>
  <c r="K304" i="2" s="1"/>
  <c r="J303" i="2"/>
  <c r="K303" i="2" s="1"/>
  <c r="J351" i="2" l="1"/>
  <c r="J398" i="2"/>
  <c r="J344" i="2"/>
  <c r="K398" i="2"/>
  <c r="J393" i="2"/>
  <c r="K394" i="2"/>
  <c r="K393" i="2" s="1"/>
  <c r="K351" i="2"/>
  <c r="J307" i="2"/>
  <c r="K345" i="2"/>
  <c r="K344" i="2" s="1"/>
  <c r="K308" i="2"/>
  <c r="K307" i="2" s="1"/>
  <c r="J302" i="2"/>
  <c r="K302" i="2"/>
  <c r="J301" i="2" l="1"/>
  <c r="K301" i="2" s="1"/>
  <c r="J300" i="2"/>
  <c r="K300" i="2" s="1"/>
  <c r="J299" i="2"/>
  <c r="K299" i="2" s="1"/>
  <c r="J298" i="2"/>
  <c r="K298" i="2" s="1"/>
  <c r="K297" i="2"/>
  <c r="J296" i="2"/>
  <c r="K296" i="2" s="1"/>
  <c r="J295" i="2"/>
  <c r="J294" i="2" l="1"/>
  <c r="K295" i="2"/>
  <c r="K294" i="2" s="1"/>
  <c r="J282" i="2" l="1"/>
  <c r="K282" i="2" s="1"/>
  <c r="J281" i="2"/>
  <c r="J280" i="2" s="1"/>
  <c r="H280" i="2"/>
  <c r="K279" i="2"/>
  <c r="J278" i="2"/>
  <c r="K278" i="2" s="1"/>
  <c r="J277" i="2"/>
  <c r="J275" i="2"/>
  <c r="K275" i="2" s="1"/>
  <c r="J274" i="2"/>
  <c r="K274" i="2" s="1"/>
  <c r="H273" i="2"/>
  <c r="J272" i="2"/>
  <c r="K272" i="2" s="1"/>
  <c r="J271" i="2"/>
  <c r="K271" i="2" s="1"/>
  <c r="J270" i="2"/>
  <c r="K270" i="2" s="1"/>
  <c r="J269" i="2"/>
  <c r="K269" i="2" s="1"/>
  <c r="K228" i="2"/>
  <c r="J173" i="2"/>
  <c r="K173" i="2" s="1"/>
  <c r="J172" i="2"/>
  <c r="J155" i="2"/>
  <c r="K155" i="2" s="1"/>
  <c r="J154" i="2"/>
  <c r="K154" i="2" s="1"/>
  <c r="J153" i="2"/>
  <c r="K153" i="2" s="1"/>
  <c r="J152" i="2"/>
  <c r="J150" i="2"/>
  <c r="K150" i="2" s="1"/>
  <c r="J149" i="2"/>
  <c r="K149" i="2" s="1"/>
  <c r="J148" i="2"/>
  <c r="K148" i="2" s="1"/>
  <c r="J147" i="2"/>
  <c r="J145" i="2"/>
  <c r="K145" i="2" s="1"/>
  <c r="J144" i="2"/>
  <c r="K144" i="2" s="1"/>
  <c r="J143" i="2"/>
  <c r="K143" i="2" s="1"/>
  <c r="J142" i="2"/>
  <c r="K142" i="2" s="1"/>
  <c r="J140" i="2"/>
  <c r="K140" i="2" s="1"/>
  <c r="J139" i="2"/>
  <c r="K139" i="2" s="1"/>
  <c r="J138" i="2"/>
  <c r="K138" i="2" s="1"/>
  <c r="J137" i="2"/>
  <c r="K137" i="2" s="1"/>
  <c r="J134" i="2"/>
  <c r="K134" i="2" s="1"/>
  <c r="J135" i="2"/>
  <c r="K135" i="2" s="1"/>
  <c r="J133" i="2"/>
  <c r="K133" i="2" s="1"/>
  <c r="J132" i="2"/>
  <c r="K132" i="2" s="1"/>
  <c r="J131" i="2"/>
  <c r="K131" i="2" s="1"/>
  <c r="J129" i="2"/>
  <c r="K129" i="2" s="1"/>
  <c r="J128" i="2"/>
  <c r="K128" i="2" s="1"/>
  <c r="J127" i="2"/>
  <c r="K127" i="2" s="1"/>
  <c r="J126" i="2"/>
  <c r="J124" i="2"/>
  <c r="K124" i="2" s="1"/>
  <c r="J123" i="2"/>
  <c r="K123" i="2" s="1"/>
  <c r="J122" i="2"/>
  <c r="K122" i="2" s="1"/>
  <c r="J121" i="2"/>
  <c r="K121" i="2" s="1"/>
  <c r="J119" i="2"/>
  <c r="K119" i="2" s="1"/>
  <c r="J118" i="2"/>
  <c r="K118" i="2" s="1"/>
  <c r="J117" i="2"/>
  <c r="K117" i="2" s="1"/>
  <c r="J116" i="2"/>
  <c r="J114" i="2"/>
  <c r="K114" i="2" s="1"/>
  <c r="J111" i="2"/>
  <c r="K111" i="2" s="1"/>
  <c r="J103" i="2"/>
  <c r="K103" i="2" s="1"/>
  <c r="J95" i="2"/>
  <c r="K95" i="2" s="1"/>
  <c r="K62" i="2"/>
  <c r="J61" i="2"/>
  <c r="K61" i="2" s="1"/>
  <c r="J60" i="2"/>
  <c r="K60" i="2" s="1"/>
  <c r="J53" i="2"/>
  <c r="K53" i="2" s="1"/>
  <c r="J47" i="2"/>
  <c r="K47" i="2" s="1"/>
  <c r="J46" i="2"/>
  <c r="K46" i="2" s="1"/>
  <c r="J30" i="2"/>
  <c r="K30" i="2" s="1"/>
  <c r="J29" i="2"/>
  <c r="K29" i="2" s="1"/>
  <c r="J28" i="2"/>
  <c r="K28" i="2" s="1"/>
  <c r="J27" i="2"/>
  <c r="K27" i="2" s="1"/>
  <c r="J19" i="2"/>
  <c r="K19" i="2" s="1"/>
  <c r="K16" i="2"/>
  <c r="J171" i="2" l="1"/>
  <c r="K281" i="2"/>
  <c r="K280" i="2" s="1"/>
  <c r="J276" i="2"/>
  <c r="K277" i="2"/>
  <c r="K276" i="2" s="1"/>
  <c r="K268" i="2"/>
  <c r="K120" i="2"/>
  <c r="J125" i="2"/>
  <c r="J273" i="2"/>
  <c r="K273" i="2"/>
  <c r="J268" i="2"/>
  <c r="J146" i="2"/>
  <c r="K147" i="2"/>
  <c r="K146" i="2" s="1"/>
  <c r="K152" i="2"/>
  <c r="K151" i="2" s="1"/>
  <c r="J136" i="2"/>
  <c r="K136" i="2"/>
  <c r="K172" i="2"/>
  <c r="K171" i="2" s="1"/>
  <c r="J151" i="2"/>
  <c r="J141" i="2"/>
  <c r="K141" i="2"/>
  <c r="K130" i="2"/>
  <c r="J130" i="2"/>
  <c r="K126" i="2"/>
  <c r="K125" i="2" s="1"/>
  <c r="J120" i="2"/>
  <c r="J115" i="2"/>
  <c r="K116" i="2"/>
  <c r="K115" i="2" s="1"/>
  <c r="J292" i="2" l="1"/>
  <c r="K292" i="2" s="1"/>
  <c r="J293" i="2" l="1"/>
  <c r="K293" i="2" s="1"/>
  <c r="J162" i="2"/>
  <c r="K162" i="2" s="1"/>
  <c r="J161" i="2"/>
  <c r="K161" i="2" s="1"/>
  <c r="J160" i="2"/>
  <c r="K160" i="2" s="1"/>
  <c r="J159" i="2"/>
  <c r="J165" i="2"/>
  <c r="K165" i="2" s="1"/>
  <c r="J164" i="2"/>
  <c r="K164" i="2" s="1"/>
  <c r="J291" i="2" l="1"/>
  <c r="K291" i="2"/>
  <c r="K163" i="2"/>
  <c r="J158" i="2"/>
  <c r="K159" i="2"/>
  <c r="K158" i="2" s="1"/>
  <c r="J163" i="2"/>
  <c r="K236" i="2" l="1"/>
  <c r="K204" i="2" l="1"/>
  <c r="J113" i="2" l="1"/>
  <c r="K113" i="2" l="1"/>
  <c r="K112" i="2" s="1"/>
  <c r="J112" i="2"/>
  <c r="J110" i="2"/>
  <c r="J102" i="2"/>
  <c r="J94" i="2"/>
  <c r="J87" i="2"/>
  <c r="K87" i="2" s="1"/>
  <c r="J72" i="2"/>
  <c r="K72" i="2" s="1"/>
  <c r="K110" i="2" l="1"/>
  <c r="K109" i="2" s="1"/>
  <c r="J109" i="2"/>
  <c r="K94" i="2"/>
  <c r="K93" i="2" s="1"/>
  <c r="J93" i="2"/>
  <c r="K102" i="2"/>
  <c r="K101" i="2" s="1"/>
  <c r="J101" i="2"/>
  <c r="J343" i="2" l="1"/>
  <c r="K343" i="2" s="1"/>
  <c r="J342" i="2"/>
  <c r="J341" i="2" l="1"/>
  <c r="K342" i="2"/>
  <c r="K341" i="2" s="1"/>
  <c r="J252" i="2"/>
  <c r="K252" i="2" s="1"/>
  <c r="H250" i="2"/>
  <c r="J210" i="2" l="1"/>
  <c r="K210" i="2" s="1"/>
  <c r="J267" i="2" l="1"/>
  <c r="K267" i="2" s="1"/>
  <c r="J266" i="2"/>
  <c r="K266" i="2" s="1"/>
  <c r="J265" i="2"/>
  <c r="K265" i="2" s="1"/>
  <c r="J263" i="2"/>
  <c r="K263" i="2" s="1"/>
  <c r="J262" i="2"/>
  <c r="K262" i="2" s="1"/>
  <c r="J261" i="2"/>
  <c r="K261" i="2" s="1"/>
  <c r="J260" i="2"/>
  <c r="K258" i="2"/>
  <c r="J257" i="2"/>
  <c r="K257" i="2" s="1"/>
  <c r="J256" i="2"/>
  <c r="J254" i="2"/>
  <c r="K254" i="2" s="1"/>
  <c r="J253" i="2"/>
  <c r="K253" i="2" s="1"/>
  <c r="J251" i="2"/>
  <c r="K249" i="2"/>
  <c r="J248" i="2"/>
  <c r="K248" i="2" s="1"/>
  <c r="J247" i="2"/>
  <c r="K247" i="2" s="1"/>
  <c r="J246" i="2"/>
  <c r="K246" i="2" s="1"/>
  <c r="J244" i="2"/>
  <c r="K244" i="2" s="1"/>
  <c r="J243" i="2"/>
  <c r="J241" i="2"/>
  <c r="K241" i="2" s="1"/>
  <c r="J240" i="2"/>
  <c r="K240" i="2" s="1"/>
  <c r="J239" i="2"/>
  <c r="K239" i="2" s="1"/>
  <c r="J238" i="2"/>
  <c r="K238" i="2" s="1"/>
  <c r="J264" i="2" l="1"/>
  <c r="J250" i="2"/>
  <c r="K251" i="2"/>
  <c r="K250" i="2" s="1"/>
  <c r="J255" i="2"/>
  <c r="J242" i="2"/>
  <c r="K256" i="2"/>
  <c r="K255" i="2" s="1"/>
  <c r="K264" i="2"/>
  <c r="J259" i="2"/>
  <c r="K260" i="2"/>
  <c r="K259" i="2" s="1"/>
  <c r="J245" i="2"/>
  <c r="K245" i="2"/>
  <c r="K243" i="2"/>
  <c r="K242" i="2" s="1"/>
  <c r="J237" i="2"/>
  <c r="K237" i="2"/>
  <c r="J407" i="2"/>
  <c r="K407" i="2" s="1"/>
  <c r="J406" i="2"/>
  <c r="K406" i="2" s="1"/>
  <c r="J405" i="2" l="1"/>
  <c r="K405" i="2" s="1"/>
  <c r="J404" i="2"/>
  <c r="K404" i="2" s="1"/>
  <c r="J403" i="2"/>
  <c r="K403" i="2" s="1"/>
  <c r="J340" i="2"/>
  <c r="K340" i="2" s="1"/>
  <c r="J339" i="2"/>
  <c r="K339" i="2" s="1"/>
  <c r="J338" i="2" l="1"/>
  <c r="K338" i="2"/>
  <c r="J337" i="2" l="1"/>
  <c r="K337" i="2" s="1"/>
  <c r="J336" i="2"/>
  <c r="J335" i="2" l="1"/>
  <c r="K336" i="2"/>
  <c r="K335" i="2" s="1"/>
  <c r="J333" i="2" l="1"/>
  <c r="K333" i="2" s="1"/>
  <c r="J332" i="2"/>
  <c r="J331" i="2" l="1"/>
  <c r="K332" i="2"/>
  <c r="K331" i="2" s="1"/>
  <c r="J330" i="2" l="1"/>
  <c r="K330" i="2" s="1"/>
  <c r="J329" i="2"/>
  <c r="J328" i="2" l="1"/>
  <c r="K329" i="2"/>
  <c r="K328" i="2" s="1"/>
  <c r="J327" i="2" l="1"/>
  <c r="K327" i="2" s="1"/>
  <c r="J326" i="2"/>
  <c r="K326" i="2" s="1"/>
  <c r="K325" i="2" s="1"/>
  <c r="J325" i="2" l="1"/>
  <c r="J324" i="2" l="1"/>
  <c r="K324" i="2" s="1"/>
  <c r="J323" i="2"/>
  <c r="J321" i="2"/>
  <c r="K321" i="2" s="1"/>
  <c r="J320" i="2"/>
  <c r="J319" i="2" s="1"/>
  <c r="J322" i="2" l="1"/>
  <c r="K323" i="2"/>
  <c r="K322" i="2" s="1"/>
  <c r="K320" i="2"/>
  <c r="K319" i="2" s="1"/>
  <c r="J318" i="2" l="1"/>
  <c r="K318" i="2" s="1"/>
  <c r="J317" i="2"/>
  <c r="K317" i="2" l="1"/>
  <c r="K316" i="2" s="1"/>
  <c r="J316" i="2"/>
  <c r="J290" i="2" l="1"/>
  <c r="K290" i="2" s="1"/>
  <c r="J289" i="2"/>
  <c r="K289" i="2" s="1"/>
  <c r="J287" i="2"/>
  <c r="K287" i="2" s="1"/>
  <c r="J286" i="2"/>
  <c r="K286" i="2" s="1"/>
  <c r="J285" i="2" l="1"/>
  <c r="J288" i="2"/>
  <c r="K288" i="2"/>
  <c r="K285" i="2"/>
  <c r="J108" i="2"/>
  <c r="K108" i="2" s="1"/>
  <c r="J107" i="2"/>
  <c r="K107" i="2" s="1"/>
  <c r="J106" i="2"/>
  <c r="K106" i="2" s="1"/>
  <c r="J105" i="2"/>
  <c r="J100" i="2"/>
  <c r="K100" i="2" s="1"/>
  <c r="J99" i="2"/>
  <c r="K99" i="2" s="1"/>
  <c r="J98" i="2"/>
  <c r="K98" i="2" s="1"/>
  <c r="J97" i="2"/>
  <c r="K97" i="2" s="1"/>
  <c r="J92" i="2"/>
  <c r="K92" i="2" s="1"/>
  <c r="J91" i="2"/>
  <c r="K91" i="2" s="1"/>
  <c r="J90" i="2"/>
  <c r="K90" i="2" s="1"/>
  <c r="J89" i="2"/>
  <c r="K89" i="2" s="1"/>
  <c r="J86" i="2"/>
  <c r="K86" i="2" s="1"/>
  <c r="J85" i="2"/>
  <c r="K85" i="2" s="1"/>
  <c r="J84" i="2"/>
  <c r="K84" i="2" s="1"/>
  <c r="J83" i="2"/>
  <c r="K83" i="2" s="1"/>
  <c r="J81" i="2"/>
  <c r="K81" i="2" s="1"/>
  <c r="J80" i="2"/>
  <c r="K80" i="2" s="1"/>
  <c r="J79" i="2"/>
  <c r="K79" i="2" s="1"/>
  <c r="J77" i="2"/>
  <c r="K77" i="2" s="1"/>
  <c r="J76" i="2"/>
  <c r="K76" i="2" s="1"/>
  <c r="J75" i="2"/>
  <c r="K75" i="2" s="1"/>
  <c r="J74" i="2"/>
  <c r="K74" i="2" s="1"/>
  <c r="J71" i="2"/>
  <c r="K71" i="2" s="1"/>
  <c r="J70" i="2"/>
  <c r="K70" i="2" s="1"/>
  <c r="J69" i="2"/>
  <c r="K69" i="2" s="1"/>
  <c r="J68" i="2"/>
  <c r="K68" i="2" s="1"/>
  <c r="J66" i="2"/>
  <c r="K66" i="2" s="1"/>
  <c r="J65" i="2"/>
  <c r="K65" i="2" s="1"/>
  <c r="J64" i="2"/>
  <c r="K64" i="2" s="1"/>
  <c r="J63" i="2" l="1"/>
  <c r="J104" i="2"/>
  <c r="J78" i="2"/>
  <c r="K63" i="2"/>
  <c r="J96" i="2"/>
  <c r="K88" i="2"/>
  <c r="K105" i="2"/>
  <c r="K104" i="2" s="1"/>
  <c r="K96" i="2"/>
  <c r="J88" i="2"/>
  <c r="J82" i="2"/>
  <c r="J73" i="2"/>
  <c r="K73" i="2"/>
  <c r="K78" i="2"/>
  <c r="K82" i="2"/>
  <c r="K67" i="2"/>
  <c r="J67" i="2"/>
  <c r="J59" i="2"/>
  <c r="K59" i="2" s="1"/>
  <c r="J58" i="2"/>
  <c r="K58" i="2" s="1"/>
  <c r="J57" i="2"/>
  <c r="K57" i="2" s="1"/>
  <c r="J56" i="2"/>
  <c r="K56" i="2" l="1"/>
  <c r="K55" i="2" s="1"/>
  <c r="J55" i="2"/>
  <c r="J392" i="2"/>
  <c r="K392" i="2" s="1"/>
  <c r="J391" i="2"/>
  <c r="K391" i="2" s="1"/>
  <c r="J390" i="2"/>
  <c r="K390" i="2" s="1"/>
  <c r="J389" i="2"/>
  <c r="K389" i="2" s="1"/>
  <c r="J388" i="2"/>
  <c r="K388" i="2" s="1"/>
  <c r="J387" i="2"/>
  <c r="J385" i="2"/>
  <c r="K385" i="2" s="1"/>
  <c r="J382" i="2"/>
  <c r="K382" i="2" s="1"/>
  <c r="J381" i="2"/>
  <c r="K381" i="2" s="1"/>
  <c r="J380" i="2"/>
  <c r="K380" i="2" s="1"/>
  <c r="J379" i="2"/>
  <c r="K379" i="2" s="1"/>
  <c r="J378" i="2"/>
  <c r="K378" i="2" s="1"/>
  <c r="J376" i="2"/>
  <c r="K376" i="2" s="1"/>
  <c r="J375" i="2"/>
  <c r="K375" i="2" s="1"/>
  <c r="J374" i="2"/>
  <c r="K374" i="2" s="1"/>
  <c r="J373" i="2"/>
  <c r="K373" i="2" s="1"/>
  <c r="J372" i="2"/>
  <c r="K372" i="2" s="1"/>
  <c r="J371" i="2"/>
  <c r="J369" i="2"/>
  <c r="K369" i="2" s="1"/>
  <c r="J368" i="2"/>
  <c r="K368" i="2" s="1"/>
  <c r="J367" i="2"/>
  <c r="K367" i="2" s="1"/>
  <c r="J366" i="2"/>
  <c r="K366" i="2" s="1"/>
  <c r="J365" i="2"/>
  <c r="K365" i="2" s="1"/>
  <c r="J364" i="2"/>
  <c r="K364" i="2" s="1"/>
  <c r="J362" i="2"/>
  <c r="K362" i="2" s="1"/>
  <c r="J361" i="2"/>
  <c r="K361" i="2" s="1"/>
  <c r="J360" i="2"/>
  <c r="K360" i="2" s="1"/>
  <c r="J359" i="2"/>
  <c r="K359" i="2" s="1"/>
  <c r="J358" i="2"/>
  <c r="K358" i="2" s="1"/>
  <c r="J357" i="2"/>
  <c r="J356" i="2" l="1"/>
  <c r="J370" i="2"/>
  <c r="J386" i="2"/>
  <c r="K363" i="2"/>
  <c r="K377" i="2"/>
  <c r="J363" i="2"/>
  <c r="J377" i="2"/>
  <c r="K357" i="2"/>
  <c r="K356" i="2" s="1"/>
  <c r="K371" i="2"/>
  <c r="K370" i="2" s="1"/>
  <c r="K387" i="2"/>
  <c r="K386" i="2" s="1"/>
  <c r="J209" i="2" l="1"/>
  <c r="K209" i="2" s="1"/>
  <c r="H219" i="2" l="1"/>
  <c r="J235" i="2" l="1"/>
  <c r="K235" i="2" s="1"/>
  <c r="J234" i="2"/>
  <c r="K234" i="2" s="1"/>
  <c r="J232" i="2"/>
  <c r="K232" i="2" s="1"/>
  <c r="J231" i="2"/>
  <c r="K231" i="2" s="1"/>
  <c r="J230" i="2"/>
  <c r="K230" i="2" s="1"/>
  <c r="J229" i="2"/>
  <c r="K229" i="2" s="1"/>
  <c r="J227" i="2"/>
  <c r="K227" i="2" s="1"/>
  <c r="J226" i="2"/>
  <c r="K226" i="2" s="1"/>
  <c r="J224" i="2"/>
  <c r="K224" i="2" s="1"/>
  <c r="J223" i="2"/>
  <c r="K223" i="2" s="1"/>
  <c r="J221" i="2"/>
  <c r="K221" i="2" s="1"/>
  <c r="J220" i="2"/>
  <c r="J218" i="2"/>
  <c r="K218" i="2" s="1"/>
  <c r="J217" i="2"/>
  <c r="K217" i="2" s="1"/>
  <c r="K220" i="2" l="1"/>
  <c r="K219" i="2" s="1"/>
  <c r="J219" i="2"/>
  <c r="J222" i="2"/>
  <c r="J233" i="2"/>
  <c r="J216" i="2"/>
  <c r="K233" i="2"/>
  <c r="J225" i="2"/>
  <c r="K225" i="2"/>
  <c r="K222" i="2"/>
  <c r="K216" i="2"/>
  <c r="J215" i="2" l="1"/>
  <c r="K215" i="2" s="1"/>
  <c r="J214" i="2"/>
  <c r="K214" i="2" s="1"/>
  <c r="J213" i="2"/>
  <c r="K213" i="2" s="1"/>
  <c r="J212" i="2"/>
  <c r="K212" i="2" s="1"/>
  <c r="J208" i="2"/>
  <c r="K208" i="2" s="1"/>
  <c r="J207" i="2"/>
  <c r="K207" i="2" s="1"/>
  <c r="J206" i="2"/>
  <c r="K206" i="2" s="1"/>
  <c r="J184" i="2"/>
  <c r="K184" i="2" s="1"/>
  <c r="J183" i="2"/>
  <c r="K183" i="2" s="1"/>
  <c r="J182" i="2"/>
  <c r="K182" i="2" s="1"/>
  <c r="J181" i="2"/>
  <c r="K181" i="2" s="1"/>
  <c r="J179" i="2"/>
  <c r="K179" i="2" s="1"/>
  <c r="J178" i="2"/>
  <c r="K178" i="2" s="1"/>
  <c r="J177" i="2"/>
  <c r="K177" i="2" s="1"/>
  <c r="J176" i="2"/>
  <c r="K176" i="2" s="1"/>
  <c r="J174" i="2"/>
  <c r="K174" i="2" s="1"/>
  <c r="J54" i="2"/>
  <c r="K54" i="2" s="1"/>
  <c r="J52" i="2"/>
  <c r="K52" i="2" s="1"/>
  <c r="J51" i="2"/>
  <c r="K51" i="2" s="1"/>
  <c r="J50" i="2"/>
  <c r="K50" i="2" s="1"/>
  <c r="J45" i="2"/>
  <c r="K45" i="2" s="1"/>
  <c r="J48" i="2"/>
  <c r="K48" i="2" s="1"/>
  <c r="J44" i="2"/>
  <c r="K44" i="2" s="1"/>
  <c r="J43" i="2"/>
  <c r="K43" i="2" s="1"/>
  <c r="J42" i="2"/>
  <c r="K42" i="2" s="1"/>
  <c r="J211" i="2" l="1"/>
  <c r="K211" i="2"/>
  <c r="K205" i="2"/>
  <c r="J205" i="2"/>
  <c r="J49" i="2"/>
  <c r="J180" i="2"/>
  <c r="K180" i="2"/>
  <c r="J175" i="2"/>
  <c r="K175" i="2"/>
  <c r="K49" i="2"/>
  <c r="J41" i="2"/>
  <c r="K41" i="2"/>
  <c r="J10" i="2" l="1"/>
  <c r="K10" i="2" s="1"/>
  <c r="J11" i="2"/>
  <c r="K11" i="2" s="1"/>
  <c r="K12" i="2"/>
  <c r="K9" i="2" l="1"/>
  <c r="J9" i="2"/>
  <c r="J40" i="2" l="1"/>
  <c r="K40" i="2" s="1"/>
  <c r="J39" i="2"/>
  <c r="K39" i="2" s="1"/>
  <c r="J38" i="2"/>
  <c r="K38" i="2" s="1"/>
  <c r="J37" i="2"/>
  <c r="K37" i="2" s="1"/>
  <c r="K36" i="2" l="1"/>
  <c r="J36" i="2"/>
  <c r="J170" i="2" l="1"/>
  <c r="K170" i="2" s="1"/>
  <c r="J169" i="2"/>
  <c r="K169" i="2" s="1"/>
  <c r="J168" i="2"/>
  <c r="K168" i="2" s="1"/>
  <c r="J167" i="2"/>
  <c r="K167" i="2" s="1"/>
  <c r="K166" i="2" l="1"/>
  <c r="J166" i="2"/>
  <c r="J315" i="2" l="1"/>
  <c r="K315" i="2" s="1"/>
  <c r="J314" i="2"/>
  <c r="J313" i="2" l="1"/>
  <c r="K314" i="2"/>
  <c r="K313" i="2" s="1"/>
  <c r="J35" i="2"/>
  <c r="K35" i="2" s="1"/>
  <c r="J34" i="2"/>
  <c r="K34" i="2" s="1"/>
  <c r="J33" i="2"/>
  <c r="K33" i="2" s="1"/>
  <c r="J32" i="2"/>
  <c r="K32" i="2" s="1"/>
  <c r="K26" i="2"/>
  <c r="J25" i="2"/>
  <c r="K25" i="2" s="1"/>
  <c r="J24" i="2"/>
  <c r="J15" i="2"/>
  <c r="K15" i="2" s="1"/>
  <c r="J14" i="2"/>
  <c r="K14" i="2" s="1"/>
  <c r="K24" i="2" l="1"/>
  <c r="K23" i="2" s="1"/>
  <c r="J23" i="2"/>
  <c r="J31" i="2"/>
  <c r="K31" i="2"/>
  <c r="J13" i="2"/>
  <c r="K13" i="2"/>
  <c r="J22" i="2" l="1"/>
  <c r="K22" i="2" s="1"/>
  <c r="J21" i="2"/>
  <c r="K21" i="2" s="1"/>
  <c r="K20" i="2" l="1"/>
  <c r="J20" i="2"/>
  <c r="J18" i="2"/>
  <c r="K18" i="2" l="1"/>
  <c r="K17" i="2" s="1"/>
  <c r="J17" i="2"/>
  <c r="K197" i="2"/>
  <c r="J196" i="2"/>
  <c r="K196" i="2" s="1"/>
  <c r="J195" i="2"/>
  <c r="K195" i="2" s="1"/>
  <c r="K190" i="2"/>
  <c r="J189" i="2"/>
  <c r="K189" i="2" s="1"/>
  <c r="J188" i="2"/>
  <c r="K188" i="2" s="1"/>
  <c r="J187" i="2"/>
  <c r="K187" i="2" s="1"/>
  <c r="J186" i="2" l="1"/>
  <c r="J194" i="2"/>
  <c r="K194" i="2"/>
  <c r="K186" i="2"/>
  <c r="J193" i="2" l="1"/>
  <c r="K193" i="2" s="1"/>
  <c r="J192" i="2"/>
  <c r="K192" i="2" s="1"/>
  <c r="H191" i="2"/>
  <c r="H198" i="2"/>
  <c r="J200" i="2"/>
  <c r="K200" i="2" s="1"/>
  <c r="K191" i="2" l="1"/>
  <c r="J191" i="2"/>
  <c r="J199" i="2" l="1"/>
  <c r="K199" i="2" l="1"/>
  <c r="K198" i="2" s="1"/>
  <c r="J198" i="2"/>
  <c r="J203" i="2" l="1"/>
  <c r="K203" i="2" s="1"/>
  <c r="J202" i="2"/>
  <c r="K202" i="2" s="1"/>
  <c r="K201" i="2" l="1"/>
  <c r="J201" i="2"/>
</calcChain>
</file>

<file path=xl/sharedStrings.xml><?xml version="1.0" encoding="utf-8"?>
<sst xmlns="http://schemas.openxmlformats.org/spreadsheetml/2006/main" count="984" uniqueCount="334">
  <si>
    <t>Наименование объекта</t>
  </si>
  <si>
    <t>Номер расценки УНЦ</t>
  </si>
  <si>
    <t xml:space="preserve"> тыс. руб</t>
  </si>
  <si>
    <t>П5-01</t>
  </si>
  <si>
    <t>Приказ Минэнерго России № 75 от 08.02.16.</t>
  </si>
  <si>
    <t>блочный тип</t>
  </si>
  <si>
    <t>киосковый тип</t>
  </si>
  <si>
    <t>Протяженность ЛЭП, мощность ТП</t>
  </si>
  <si>
    <t>Полная
стоимость 
строительства по ИПР (с НДС)</t>
  </si>
  <si>
    <t>Примечание</t>
  </si>
  <si>
    <t>Наименование УНЦ, тип ТП, марка провода (кабеля)</t>
  </si>
  <si>
    <t>Стоимость проекта не превышает расходы по УНЦ</t>
  </si>
  <si>
    <t>УНЦ СМР (1км)</t>
  </si>
  <si>
    <t>в отношении которых Минэнерго России установлены укрупненные нормативы цены (приказ Минэнерго России от 17.01.2019 г. № 10)</t>
  </si>
  <si>
    <t>Коэффициент перехода</t>
  </si>
  <si>
    <t>Л1-02-1
Ц2-77-2</t>
  </si>
  <si>
    <t>УНЦ СМР (1тн опор)</t>
  </si>
  <si>
    <t>УНЦ опор (1км)</t>
  </si>
  <si>
    <t>УНЦ опор (1тн опор)</t>
  </si>
  <si>
    <t>Л3-02-1</t>
  </si>
  <si>
    <t>УНЦ СИП</t>
  </si>
  <si>
    <t>Л7-04-3</t>
  </si>
  <si>
    <t>П3-02</t>
  </si>
  <si>
    <t>Л7-05-3</t>
  </si>
  <si>
    <t>УНЦ ячейки</t>
  </si>
  <si>
    <t>В3-01-1
Ц1-52-2</t>
  </si>
  <si>
    <t>П6-06</t>
  </si>
  <si>
    <t>УНЦ КЛ (1 км)</t>
  </si>
  <si>
    <t>УНЦ транш (1 км по трассе)</t>
  </si>
  <si>
    <t>ПИР ВЛ (1 ед)</t>
  </si>
  <si>
    <t>ПИР (1 объект)</t>
  </si>
  <si>
    <t>Э3-08-2
Ц1-52-5</t>
  </si>
  <si>
    <t>ПИР КЛ (1 км по трассе)</t>
  </si>
  <si>
    <t>Б2-02-4</t>
  </si>
  <si>
    <t>АВБбШв 4*240</t>
  </si>
  <si>
    <t>К3-10-1
Ц1-52-7</t>
  </si>
  <si>
    <t>Б2-01-3</t>
  </si>
  <si>
    <t>К1-04-2
Ц1-52-7</t>
  </si>
  <si>
    <t>Б2-02-3</t>
  </si>
  <si>
    <t>УНЦ ГНБ (1 км)</t>
  </si>
  <si>
    <t>ААБл 3*95</t>
  </si>
  <si>
    <t>км, тн, ед, объект, кв.м</t>
  </si>
  <si>
    <t xml:space="preserve">Норматив цены по УНЦ за 1 км, 1 тн, 1 ед, 1 объекта, 1 кв.м (без НДС) </t>
  </si>
  <si>
    <t>Стоимость по УНЦ за кол-во км, тн, ед, объектов, кв.м (без НДС)</t>
  </si>
  <si>
    <t>Идентификатор инвестиционного проекта</t>
  </si>
  <si>
    <t>Б2-01-4</t>
  </si>
  <si>
    <t>К1-06-2
Ц1-52-7</t>
  </si>
  <si>
    <t>ААБл 3*150</t>
  </si>
  <si>
    <t>J_C2.2.180.2019</t>
  </si>
  <si>
    <t>СИП-2 4х95</t>
  </si>
  <si>
    <t>Л1-01-1
Ц2-77-2</t>
  </si>
  <si>
    <t>Л3-01-1</t>
  </si>
  <si>
    <t>Строительство 2КЛ-0,4кВ от БКТП-2х250 до ВРУ очистных сооружений д.Рассудово</t>
  </si>
  <si>
    <t>Э1-07-1
Ц1-52-5</t>
  </si>
  <si>
    <t>СИП-3 1х95</t>
  </si>
  <si>
    <t>СИП-2 4х70</t>
  </si>
  <si>
    <t>Л7-24-2</t>
  </si>
  <si>
    <t>J_C2.2.197.2019</t>
  </si>
  <si>
    <t>Строительство БКТП-2х1250 д.Ватутинки, ул.Офицерская, влд.11</t>
  </si>
  <si>
    <t>Э3-10-2
Ц1-52-5</t>
  </si>
  <si>
    <t>УНЦ здания (1 ед)</t>
  </si>
  <si>
    <t>Э4-01</t>
  </si>
  <si>
    <t>П3-01</t>
  </si>
  <si>
    <t>J_C2.2.201.2019</t>
  </si>
  <si>
    <t>Строительство БКТП-2х1250 п.Кокошкино, очистные сооружения "Кокошкино"</t>
  </si>
  <si>
    <t>Строительство 10 КЛ-0,4кВ от БКТП-2х250 до пож.депо п.Воскресенское</t>
  </si>
  <si>
    <t>Строительство 6КЛ-0,4кВ от БКТП-2х630 до школы п.Коммунарка</t>
  </si>
  <si>
    <t>АВБбШв 4х240</t>
  </si>
  <si>
    <t>Технологическое присоединение до 15 кВт</t>
  </si>
  <si>
    <t>Л7-27-2</t>
  </si>
  <si>
    <t>Э1-05-1
Ц1-52-5</t>
  </si>
  <si>
    <t>Технологическое присоединение свыше 150 кВт</t>
  </si>
  <si>
    <t>1.2. Реконструкция, модернизация, техническое перевооружение</t>
  </si>
  <si>
    <t>1.1. Технологическое присоединение</t>
  </si>
  <si>
    <t>Реконструкция трансформаторных подстанций</t>
  </si>
  <si>
    <t>Реконструкция линий электропередачи</t>
  </si>
  <si>
    <t>Э1-06-1
Ц1-52-5</t>
  </si>
  <si>
    <t>L_C2.25.2021</t>
  </si>
  <si>
    <t>Строительство КЛ-10кВ от ТП-1404 до КТП-1х160 д.Богородское</t>
  </si>
  <si>
    <t>L_C2.28.2021</t>
  </si>
  <si>
    <t>Строительство КЛ-10кВ от РП-18 до КТП-1х250 д.Богородское</t>
  </si>
  <si>
    <t>№№ пп</t>
  </si>
  <si>
    <t>L_C2.31.2021</t>
  </si>
  <si>
    <t>Строительство КТП-1х400 д.Семенково</t>
  </si>
  <si>
    <t>L_C2.32.2021</t>
  </si>
  <si>
    <t>L_C2.33.2021</t>
  </si>
  <si>
    <t>Строительство КЛ-10кВ от ф.5 с РП-13 до КТП-1х400 д.Семенково</t>
  </si>
  <si>
    <t>L_C2.34.2021</t>
  </si>
  <si>
    <t>Строительство ВЛ-0,4кВ от КТП-1х400 до жилых домов д.Семенково</t>
  </si>
  <si>
    <t>L_C2.9.2021</t>
  </si>
  <si>
    <t>Реконструкция РУ-10кВ в ЗТП-1316 д.Сатино-Татарское. Замена 8 ячеек КСО</t>
  </si>
  <si>
    <t>СИП-3 1*95</t>
  </si>
  <si>
    <t>Л4-01-1</t>
  </si>
  <si>
    <t>L_C2.17.2022</t>
  </si>
  <si>
    <t>Строительство КРН-10кВ д.Семенково</t>
  </si>
  <si>
    <t>СИП-2 4х50</t>
  </si>
  <si>
    <t>Л7-20-2</t>
  </si>
  <si>
    <t>Технологическое присоединение до 150 кВт</t>
  </si>
  <si>
    <t>L_C2.52.2022</t>
  </si>
  <si>
    <t>Строительство ВЛ-0,4кВ от ТП-314 до складских помещений д.Терехово</t>
  </si>
  <si>
    <t>L_Р1.2.6.2022</t>
  </si>
  <si>
    <t>L_C2.57.2021</t>
  </si>
  <si>
    <t>Строительство ВЛ-0,4кВ от УЗТП-7 до жилого дома Слюсаренко д.Сенькино-Секерино</t>
  </si>
  <si>
    <t>Стоимость по УНЦ с учетом НДС, ИПЦ</t>
  </si>
  <si>
    <t>СИП-3 1х70</t>
  </si>
  <si>
    <t>Л2-01-1
Ц2-77-1</t>
  </si>
  <si>
    <t>M_C2.87.2022</t>
  </si>
  <si>
    <t>Строительство ВЛ-04кВ от КТП-1х400 до участков СНТ "Нефтяник-94" д.Старогромово</t>
  </si>
  <si>
    <t>УНЦ СИП 4х95</t>
  </si>
  <si>
    <t>УНЦ СИП 4х70</t>
  </si>
  <si>
    <t>M_C2.99.2022</t>
  </si>
  <si>
    <t>Строительство ВЛ-0,4кВ от ТП-234 до жилого дома Кулишевской ЕД д.Яковлево</t>
  </si>
  <si>
    <t>M_C2.105.2022</t>
  </si>
  <si>
    <t>Строительство КТП-1х630 для техприсоединения строительного вагона ИП Спичков АВ д.Шахово</t>
  </si>
  <si>
    <t>Э1-08-1
Ц1-52-5</t>
  </si>
  <si>
    <t>M_C2.106.2022</t>
  </si>
  <si>
    <t>Строительство ВЛ-10кВ от ф.2 с ПС-773 до строящегося КТП-1х630 для техприсоединения строительного вагона ИП Спичков АВ д.Шахово</t>
  </si>
  <si>
    <t>M_C2.107.2022</t>
  </si>
  <si>
    <t>Строительство ВЛ-0,4кВ от КТП-1х630 до строительного вагона ИП Спичков АВ</t>
  </si>
  <si>
    <t>К1-04-1
Ц1-52-7</t>
  </si>
  <si>
    <t>M_C2.69.2022</t>
  </si>
  <si>
    <t>Строительство 4КЛ-0,4кВ от ТП-1272 до КНС с.Красное</t>
  </si>
  <si>
    <t>Н1-06
Ц1-52-7</t>
  </si>
  <si>
    <t>Строительство ВЛ-10кВ до КРН-10кВ для техприсоединения объекта АО "ОЭК" п.Курилово вблизи СНТ "Курилово"</t>
  </si>
  <si>
    <t>M_C2.71.2022</t>
  </si>
  <si>
    <t>Строительство КРН-10кВ для техприсоединения объекта АО "ОЭК" п.Курилово вблизи СНТ "Курилово"</t>
  </si>
  <si>
    <t>M_C2.72.2022</t>
  </si>
  <si>
    <t>В3-01-4
Ц1-52-2</t>
  </si>
  <si>
    <t>АВБбШв 4*185</t>
  </si>
  <si>
    <t>К3-09-1
Ц1-52-7</t>
  </si>
  <si>
    <t>M_C2.76.2022</t>
  </si>
  <si>
    <t>Строительство БКТП-2х630 для техприсоединения школы г.Щербинка мкрн Барыши</t>
  </si>
  <si>
    <t>M_C2.77.2022</t>
  </si>
  <si>
    <t>Строительство 2 КРН-6кВ для техприсоединения школы г.Щербинка мкрн Барыши</t>
  </si>
  <si>
    <t>Строительство 2КВЛ-6кВ от ф.1 и ф.8 с ПС-592 до БКТП-2х630 для техприсоединения школы г.Щербинка мкрн Барыши</t>
  </si>
  <si>
    <t>Строительство 6КЛ-0,4кВ от БКТП-2х630 до ВРУ присоединяемой школы г.Щербинка мкрн Барыши</t>
  </si>
  <si>
    <t>M_C2.79.2022</t>
  </si>
  <si>
    <t>СИП-3 1*120</t>
  </si>
  <si>
    <t>Л7-06-3</t>
  </si>
  <si>
    <t>М_C2.78.2022</t>
  </si>
  <si>
    <t>Реконструкция сетей с целью технологического присоединения</t>
  </si>
  <si>
    <t>Л1-01-1
Ц2-77-1</t>
  </si>
  <si>
    <t>К1-03-2
Ц1-52-7</t>
  </si>
  <si>
    <t>Э4-01
Ц1-52-5</t>
  </si>
  <si>
    <t>ААБл 3*95
СИП3 1*95</t>
  </si>
  <si>
    <t>N_Р1.1.30.2023</t>
  </si>
  <si>
    <t>Реконструкция ВЛ-0,4кВ от ТП-328 до участков СНТ "Отруб" д.Власьево</t>
  </si>
  <si>
    <t>N_Р1.1.31.2023</t>
  </si>
  <si>
    <t>Реконструкция ВЛ-0,4кВ от ТП-282 до участков СНТ "Лесное" п.Десеновское</t>
  </si>
  <si>
    <t>N_Р1.1.32.2023</t>
  </si>
  <si>
    <t>Реконструкция ВЛ-0,4кВ от ТП-283 до участков СНТ "Ворсино-2" п.Вороновское</t>
  </si>
  <si>
    <t>N_Р1.1.33.2023</t>
  </si>
  <si>
    <t>Реконструкция ВЛ-0,4кВ от ТП-1600 до участков СНТ "Победа" п.Рязановское</t>
  </si>
  <si>
    <t>N_Р1.1.34.2023</t>
  </si>
  <si>
    <t>Реконструкция ВЛ-0,4кВ от ЗТП-2 по ул.Суворова п.Курилово</t>
  </si>
  <si>
    <t>Строительство ВЛ-10кВ от ф.16 с РП-5 до КТП-2х400 СНТ "Белые березки", д.Овечкино</t>
  </si>
  <si>
    <t>Строительство КРН-10кВ СНТ "Белые березки", д.Овечкино</t>
  </si>
  <si>
    <t>Строительство КТП-2х400 СНТ "Белые березки", д.Овечкино</t>
  </si>
  <si>
    <t>Э1-07-2
Ц1-52-5</t>
  </si>
  <si>
    <t>N_C2.114.2023</t>
  </si>
  <si>
    <t>Строительство ВЛ-0,4кВ от КТП-2х400 до жилых домов СНТ "Белые березки", д.Овечкино</t>
  </si>
  <si>
    <t>N_C2.115.2023</t>
  </si>
  <si>
    <t>Строительство ВЛ-10кВ от ф.7 с РП-8 до КТП-1х630 СНТ "Рассвет", д.Свитино</t>
  </si>
  <si>
    <t>Строительство КРН-10кВ СНТ "Рассвет", д.Свитино</t>
  </si>
  <si>
    <t>N_C2.116.2023</t>
  </si>
  <si>
    <t>N_C2.117.2023</t>
  </si>
  <si>
    <t>Строительство КТП-1х630 СНТ "Рассвет", д.Свитино</t>
  </si>
  <si>
    <t>Строительство ВЛ-0,4кВ от КТП-1х630 до жилых домов СНТ "Рассвет", д.Свитино</t>
  </si>
  <si>
    <t>N_C2.118.2023</t>
  </si>
  <si>
    <t>N_C2.119.2023</t>
  </si>
  <si>
    <t>N_C2.120.2023</t>
  </si>
  <si>
    <t>N_C2.121.2023</t>
  </si>
  <si>
    <t>Строительство ВЛ-0,4кВ от ТП-554 до жилого дома Шмелевой МА д.Лукошкино</t>
  </si>
  <si>
    <t>Строительство ВЛ-0,4кВ от ТП-1163 до жилого дома Зелинского ДР д.Дешино</t>
  </si>
  <si>
    <t>Строительство ВЛ-0,4кВ от ТП-1406 до жилого дома Богатской И.Н. с.Ознобишено</t>
  </si>
  <si>
    <t>N_Р1.2.13.2023</t>
  </si>
  <si>
    <t>Реконструкция КТП-1778 СНТ "Вишняки"</t>
  </si>
  <si>
    <t>N_Р1.2.14.2023</t>
  </si>
  <si>
    <t>Реконструкция КТП-1675 СНТ "Еринское"</t>
  </si>
  <si>
    <t>N_Р1.2.15.2023</t>
  </si>
  <si>
    <t>Реконструкция КТП-1500 СНТ "Десна"</t>
  </si>
  <si>
    <t>Реконструкция КТП-214 СНТ "Ветеран"</t>
  </si>
  <si>
    <t>Реконструкция КТП-462 СНТ "Дубрава"</t>
  </si>
  <si>
    <t>Реконструкция КТП-816 СНТ "Ветеран"</t>
  </si>
  <si>
    <t>Реконструкция КТП-821 СНТ "Ветеран-2"</t>
  </si>
  <si>
    <t>Реконструкция КТП-1006 СНТ "Колобянка"</t>
  </si>
  <si>
    <t>Э3-07-1
Ц1-52-5</t>
  </si>
  <si>
    <t>Реконструкция КТП-1323 СНТ "Ветеран"</t>
  </si>
  <si>
    <t>N_Р1.2.22.2023</t>
  </si>
  <si>
    <t>Реконструкция КТП-1345 СНТ "Керамик"</t>
  </si>
  <si>
    <t>N_C2.122.2023</t>
  </si>
  <si>
    <t>N_C2.123.2023</t>
  </si>
  <si>
    <t>N_C2.124.2023</t>
  </si>
  <si>
    <t>Начальник ПЭО АО "РСП"                                                                                        И.Н. Залевский</t>
  </si>
  <si>
    <t>Развитие и модернизация учета электрической энергии</t>
  </si>
  <si>
    <t>М_Р1.3.1.2022</t>
  </si>
  <si>
    <t>Замена приборов учета на трехфазные косвенного включения в РУ-0,4кВ с заменой трансформаторов тока - 36 штук (ЗТП-312, ЗТП-174, РТП-39(6 шт), ЗТП-1а, ТП-942(КЛ), РП-5(6 шт), ЗТП-320(2 шт), ТП-486, КТП-1456, КТП-524(ВЛ), ЗТП-3705, ЗТП-1138(ВЛ), РП-23(КЛ), ЗТП-3а(3 шт), КТП-243, КТП-253, КТП-690, ЗТП-250(2 шт), КТП-105, КТП-111, КТП-134 КТП-1593)</t>
  </si>
  <si>
    <t>УНЦ ИИК (1точка учета)</t>
  </si>
  <si>
    <t>А1-06
Ц1-52-11</t>
  </si>
  <si>
    <t>М_Р1.3.2.2022</t>
  </si>
  <si>
    <t>Замена приборов учета на трехфазные косвенного включения в РУ-6(10)кВ с заменой трансформаторов тока и трансформаторов напряжения - 8 штук (КРН-75, ПКУ(КТП-259), ПКУ(КТП-309), КРН-113, КРН-114, ПКУ(КТП-1684), РП-39-1СШ, РП-39-2СШ)</t>
  </si>
  <si>
    <t>М_Р1.3.3.2022</t>
  </si>
  <si>
    <t>УНЦ ИИК (1 точка учета)</t>
  </si>
  <si>
    <t>Замена приборов учета на трехфазные косвенного включения в РУ-6(10)кВ с заменой трансформаторов тока и трансформаторов напряжения - 9 штук (КРН-119, ПКУ(КТП-243), ПКУ(КТП-111), ПКУ(КТП-273), ПКУ(КТП-293), ПКУ(КТП-94), ПКУ(ТП-378), ПКУ(ТП-92,642), ПКУ(КТП-322,898)</t>
  </si>
  <si>
    <t>N_Р1.3.4.2023</t>
  </si>
  <si>
    <t>N_Р1.3.5.2023</t>
  </si>
  <si>
    <t>N_C2.129.2023</t>
  </si>
  <si>
    <t>Строительство 2ВЛ-10кВ от ф.17,24 с ПС-377 до КРН-10 кВ № 1 и № 2 в сторону БКТП-2х400 д.Яковлево</t>
  </si>
  <si>
    <t>N_C2.130.2023</t>
  </si>
  <si>
    <t>Строительство 2 КРН-10кВ для техприсоединения очистных сооружений д.Яковлево</t>
  </si>
  <si>
    <t>N_C2.131.2023</t>
  </si>
  <si>
    <t>Строительство 2КЛ-10кВ от КРН-10 кВ № 1 и № 2 с ф.17,24 ПС-377 до  БКТП-2х400 д.Яковлево</t>
  </si>
  <si>
    <t>N_C2.132.2023</t>
  </si>
  <si>
    <t>Строительство БКТП-2х400 для техприсоединения очистных сооружений д.Яковлево</t>
  </si>
  <si>
    <t>Э3-07-2
Ц1-52-5</t>
  </si>
  <si>
    <t>N_C2.133.2023</t>
  </si>
  <si>
    <t>Монтаж трехфзного средства коммерческого учета полукосвенного включения для очистных сооружений д.Яковлево</t>
  </si>
  <si>
    <t>N_C2.134.2023</t>
  </si>
  <si>
    <t>Строительство 4КЛ-0,4кВ от БКТП-2х400 до очистных сооружений д.Яковлево</t>
  </si>
  <si>
    <t>N_C2.135.2023</t>
  </si>
  <si>
    <t>Строительство ВЛ-10кВ от ф.6 с ПС-773 до КТП-1х630 для техприсоединения автозаправочной станции на 3-м км Калужско-Киевского шоссе</t>
  </si>
  <si>
    <t>Стоимость проекта превышает расходы по УНЦ, так как расчет договора произведен по стоимости присоединенной мощности (500 кВт)</t>
  </si>
  <si>
    <t>N_C2.136.2023</t>
  </si>
  <si>
    <t>Строительство КТП-1х630 для техприсоединения автозаправочной станции на 3-м км Калужско-Киевского шоссе</t>
  </si>
  <si>
    <t>N_C2.137.2023</t>
  </si>
  <si>
    <t>Монтаж трехфзного средства коммерческого учета полукосвенного включения для автозаправочной станции на 3-м км Калужско-Киевского шоссе</t>
  </si>
  <si>
    <t>N_Р1.2.16.2023</t>
  </si>
  <si>
    <t>N_Р1.2.17.2023</t>
  </si>
  <si>
    <t>N_Р1.2.18.2023</t>
  </si>
  <si>
    <t>N_Р1.2.19.2023</t>
  </si>
  <si>
    <t>N_Р1.2.20.2023</t>
  </si>
  <si>
    <t>N_Р1.2.21.2023</t>
  </si>
  <si>
    <t>Монтаж трехфзного средства коммерческого учета косвенного включения для КНС с.Красное</t>
  </si>
  <si>
    <t>M_C2.70.2022</t>
  </si>
  <si>
    <t xml:space="preserve">Установка приборов учета РиМ 6-10 кВ на границе между ССО-9шт. (ф.3 с ПС-59, ф.15 с ПС-596, ф.9 с ПС-524, ф.5 с РП-13, ф.2 с ПС-138, ф.9 с ПС-596 в сторону ТП-1321, ф.9 с ПС-596 в сторону ТП-1500, ф.28 в сторону ТП-721, отп.в сторону ТП-168/2) </t>
  </si>
  <si>
    <t>N_Р1.2.23.2023</t>
  </si>
  <si>
    <t>Реконструкция КТП-1370 СНТ "Ветеран МО"</t>
  </si>
  <si>
    <t>Замена приборов учета на трехфазные косвенного включения в РУ-6(10)кВ с заменой трансформаторов тока и трансформаторов напряжения - 4 штук (КРН-75, ПКУ(КТП-259), ПКУ(КТП-309), КРН-113, КРН-114, ПКУ(КТП-1684), РП-39-1СШ, РП-39-2СШ)</t>
  </si>
  <si>
    <t>Стоимость проекта превышает расходы по УНЦ</t>
  </si>
  <si>
    <t>Монтаж узлов учета и средств защиты потребителям СНТ "Белые березки" д.Овечкино</t>
  </si>
  <si>
    <t>0,4кВ с ТТ</t>
  </si>
  <si>
    <t>А1-03
Ц1-52-11</t>
  </si>
  <si>
    <t>Монтаж узлов учета и средств защиты потребителям СНТ "Рассвет", д.Свитино</t>
  </si>
  <si>
    <t>Монтаж узла учета и средств защиты жилого дома Шмелевой МА д.Лукошкино</t>
  </si>
  <si>
    <t>Монтаж узла учета и средств защиты  жилого дома Зелинского ДР д.Дешино</t>
  </si>
  <si>
    <t>Монтаж узла учета и средств защиты  жилого дома Богатской И.Н. с.Ознобишено</t>
  </si>
  <si>
    <t>Монтаж узла учета и средств защиты гаража Постновой АК ГСПК "Темп" п.Ерино</t>
  </si>
  <si>
    <t>N_C2.117.1.2023</t>
  </si>
  <si>
    <t>N_C2.121.1.2023</t>
  </si>
  <si>
    <t>N_C2.122.1.2023</t>
  </si>
  <si>
    <t>N_C2.123.1.2023</t>
  </si>
  <si>
    <t>N_C2.124.1.2023</t>
  </si>
  <si>
    <t>N_C2.128.2.2023</t>
  </si>
  <si>
    <t>N_C2.52.2.2023</t>
  </si>
  <si>
    <t>Строительство КРН-10кВ для техприсоединения складских помещений д.Терехово</t>
  </si>
  <si>
    <t>N_C2.52.1.2023</t>
  </si>
  <si>
    <t>Строительство ВЛ-10кВ от оп.с ф.7/ПС-773 до КТП-314 д.Терехово</t>
  </si>
  <si>
    <t>N_Р1.2.24.2023</t>
  </si>
  <si>
    <t>Реконструкция КТП-314 д.Терехово с увеличением трансформаторной мощности на 0,150 МВА</t>
  </si>
  <si>
    <t>Информация о соответствии стоимости объектов капитального строительства по отчету за 2023 год</t>
  </si>
  <si>
    <t>ААБл 3*70</t>
  </si>
  <si>
    <t>П6-05</t>
  </si>
  <si>
    <t>ААБл 3*70
СИП-3 1*70</t>
  </si>
  <si>
    <t>СИП-2 4х95-0,677
СИП-2 4х70-0,900
СИП-2 4х50-0,134
СИП-4 2х16-0,071</t>
  </si>
  <si>
    <t>УНЦ СИП 4х50</t>
  </si>
  <si>
    <t>УНЦ СИП 2х16</t>
  </si>
  <si>
    <t>Л7-21-2</t>
  </si>
  <si>
    <t>Л7-11-4</t>
  </si>
  <si>
    <t>СИП-2 4х95-0,045
СИП-2 4х35-0,019</t>
  </si>
  <si>
    <t>УНЦ СИП 4х35</t>
  </si>
  <si>
    <t>СИП-3 1х70
ААБл 3х95</t>
  </si>
  <si>
    <t>П6-03</t>
  </si>
  <si>
    <t>N_C2.205.2023</t>
  </si>
  <si>
    <t>Строительство ВЛ-0,4 кВ от опоры ВЛ-0,4 от КТП-1627 до потр., пр. 0,035 км., г. Москва, п. Рязановское, д. Мостовское</t>
  </si>
  <si>
    <t>СИП-4 4х16</t>
  </si>
  <si>
    <t>Л7-32-4</t>
  </si>
  <si>
    <t>N_C2.206.2023</t>
  </si>
  <si>
    <t>Строительство ВЛ-0,4 кВ от  ТП-316 до границ земельного участка заявителя пр.0,116 км., г. Москва, п. Секерино</t>
  </si>
  <si>
    <t>N_C2.207.2023</t>
  </si>
  <si>
    <t>ВЛ-0,4 кВ от КТП-1174 до потребителя, пр. 0,068 км., г. Москва, п. СНТ "Зайчик"</t>
  </si>
  <si>
    <t>N_C2.208.2023</t>
  </si>
  <si>
    <t>Строительство ВЛ-0,4 кВ от ТП-105.1 до потребителей, пр. 0,069 км., г. Москва, п. Вороновское, п. ЛМС, Приозерный</t>
  </si>
  <si>
    <t>СИП-2 4х50-0,038
СИП-2 4х95-0,031</t>
  </si>
  <si>
    <t>N_C2.209.2023</t>
  </si>
  <si>
    <t>Строительство ВЛ-0,4 кВ от ТП-312 до потребителей, пр. 0,194 км., г. Москва, п. Краснопахорское, п. Минзаг</t>
  </si>
  <si>
    <t>N_C2.210.2023</t>
  </si>
  <si>
    <t>Строительство ВЛ-0,4 кВ отпайка от КТП-316 до потребителя, пр. 0,035 км., г. Москва, п. Михайлово-Ярцевское, Секерино</t>
  </si>
  <si>
    <t>N_C2.211.2023</t>
  </si>
  <si>
    <t>Строительство ВЛ-0,4 кВ отпайка от опоры б/н ВЛ-0,4 кВ от ТП-31 до потребителя, пр. 0,013 км. Сальково</t>
  </si>
  <si>
    <t>Л7-32-2</t>
  </si>
  <si>
    <t>N_C2.212.2023</t>
  </si>
  <si>
    <t>Строительство ВЛ-0,4 кВ ТП-1272 до потребителя, пр. 0,038 км., г. Москва, пос. Краснопахорское, с. Красное, Лесной</t>
  </si>
  <si>
    <t>СИП-2 4х35</t>
  </si>
  <si>
    <t>Л7-18-2</t>
  </si>
  <si>
    <t>N_C2.202.2023</t>
  </si>
  <si>
    <t>Строительство КРН-10кВ для техприсоединения строительного вагона ИП Спичков АВ</t>
  </si>
  <si>
    <t>АВБбШв 4х120</t>
  </si>
  <si>
    <t>К3-07-1
Ц1-52-7</t>
  </si>
  <si>
    <t>Э3-9-2
Ц1-52-5</t>
  </si>
  <si>
    <t>N_C2.213.2023</t>
  </si>
  <si>
    <t>Строительство ВЛ-10 кВ отп от оп. б/н ф. 24 ВЛ-10 кВ с ПС-377 «Лесная» до Кувекино, пр. 0,331 км.</t>
  </si>
  <si>
    <t>N_C2.214.2023</t>
  </si>
  <si>
    <t>Строительство ТП-10/0,4 (1*400 кВА), г. Москва, п. Десеновское, вблизи д. Кувекино</t>
  </si>
  <si>
    <t>N_C2.215.2023</t>
  </si>
  <si>
    <t>Строительство КВЛ-10 кВ от сущ. опоры б/н ВЛ-10 кВ ф. 11 с ПС-706 «Щапово» РП-5 в сторону ТП-1700, пр. 0,019 км. п. Курилово</t>
  </si>
  <si>
    <t>К2-04-2
Ц1-52-7</t>
  </si>
  <si>
    <t>N_C2.216.2023</t>
  </si>
  <si>
    <t>Строительство КТП-445а (1*100 кВА), г. Москва, п. Первомайское, д. Жуковка</t>
  </si>
  <si>
    <t>Э1-04-1
Ц1-52-5</t>
  </si>
  <si>
    <t>N_Р1.2.203.2023</t>
  </si>
  <si>
    <t>Реконструкция ВЛ-10кВ от ф.7 с РП-8 до КТП-570 СНТ "Рассвет", д.Свитино</t>
  </si>
  <si>
    <t>ААБл 3*70
СИП3 1*70</t>
  </si>
  <si>
    <t>N_Р1.2.227.2023</t>
  </si>
  <si>
    <t>Реконструкция 2 ВЛ-0,4 кВ от КТП-570 до зем. уч (ул. Южная, Центральная, Солнечная), пр. 2,675 км., г. Москва</t>
  </si>
  <si>
    <t>N_Р1.2.204.2023</t>
  </si>
  <si>
    <t>Реконструкция КТП-570 СНТ "Рассвет", д.Свитино с увеличением трансформаторной мощности на 0,380 МВА</t>
  </si>
  <si>
    <t>N_Р1.2.224.2023</t>
  </si>
  <si>
    <t>Реконструкция КТП-1305 д.Богородское поселение Роговское в г.Москве с увеличением трансформаторной мощности на 0,380 МВА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</si>
  <si>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</si>
  <si>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N_Р1.2.221.2023</t>
  </si>
  <si>
    <t>Реконструкция КРН-317 с ф.27/ПС-193 "Троицкая" к БКТП-789, г. Москва, п. Десеновское, ул. Рождественская</t>
  </si>
  <si>
    <t>N_Р1.2.222.2023</t>
  </si>
  <si>
    <t>N_Р1.2.223.2023</t>
  </si>
  <si>
    <t>Реконструкция КРН-6 кВ б/н с ТП-3 ф.17 ПС-173 "Троицкая" к БКТП-789 г. Москва, п. Десеновское, ул. Рождественская</t>
  </si>
  <si>
    <t>Реконструкция КРУН-12, г. Москва, п. Сосенское, п. Коммунарка</t>
  </si>
  <si>
    <t>N_Р1.2.225.2023</t>
  </si>
  <si>
    <t>Реконструкция КТП-1690 д.Сатино-Русское с/п Щаповское с увеличением трансформаторной мощности на 0,4 МВА</t>
  </si>
  <si>
    <t>СИП-2 4х95-0,255
СИП-2 4х35-0,045
СИП-2 4х120-2,535</t>
  </si>
  <si>
    <t>УНЦ СИП 4х120</t>
  </si>
  <si>
    <t>Л7-28-2</t>
  </si>
  <si>
    <t>N_Р1.1.226.2023</t>
  </si>
  <si>
    <t>Реконструкция ВЛ-0,4кВ от КТП-690 до СНТ "Дружный" д.Бабенки п.Вороновское г.Москва</t>
  </si>
  <si>
    <t>N_Р1.1.217.2023</t>
  </si>
  <si>
    <t>Реконструкция ВЛ-0,4 кВ от ТП-1*160 кВА до границ земельного участка заявителей, пр. 0,369 км., Сальково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</si>
</sst>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175">
    <xf numFmtId="0" fontId="0" fillId="0" borderId="0" xfId="0"/>
    <xf numFmtId="0" fontId="2" fillId="0" borderId="0" xfId="1" applyFont="1" applyFill="1"/>
    <xf numFmtId="0" fontId="4" fillId="0" borderId="0" xfId="1" applyFont="1" applyFill="1"/>
    <xf numFmtId="0" fontId="2" fillId="0" borderId="1" xfId="2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1" xfId="6" applyFont="1" applyFill="1" applyBorder="1" applyAlignment="1">
      <alignment horizontal="left" vertical="center" wrapText="1"/>
    </xf>
    <xf numFmtId="164" fontId="2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1" xfId="7" applyFont="1" applyFill="1" applyBorder="1" applyAlignment="1">
      <alignment horizontal="right" vertical="center" wrapText="1"/>
    </xf>
    <xf numFmtId="0" fontId="2" fillId="0" borderId="0" xfId="1" applyFont="1" applyFill="1" applyAlignment="1">
      <alignment horizontal="center"/>
    </xf>
    <xf numFmtId="0" fontId="2" fillId="0" borderId="8" xfId="1" applyFont="1" applyFill="1" applyBorder="1" applyAlignment="1">
      <alignment horizontal="center" wrapText="1"/>
    </xf>
    <xf numFmtId="4" fontId="2" fillId="0" borderId="1" xfId="1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vertical="center"/>
    </xf>
    <xf numFmtId="0" fontId="2" fillId="0" borderId="1" xfId="5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4" fontId="2" fillId="0" borderId="16" xfId="1" applyNumberFormat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right"/>
    </xf>
    <xf numFmtId="0" fontId="2" fillId="0" borderId="17" xfId="7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" fontId="2" fillId="0" borderId="16" xfId="1" applyNumberFormat="1" applyFont="1" applyFill="1" applyBorder="1" applyAlignment="1">
      <alignment horizontal="center" vertical="center"/>
    </xf>
    <xf numFmtId="4" fontId="2" fillId="0" borderId="16" xfId="1" applyNumberFormat="1" applyFont="1" applyFill="1" applyBorder="1"/>
    <xf numFmtId="2" fontId="2" fillId="0" borderId="16" xfId="1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2" fillId="0" borderId="0" xfId="1" applyFont="1" applyFill="1"/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7" applyFont="1" applyFill="1" applyBorder="1" applyAlignment="1">
      <alignment horizontal="left" vertical="center" wrapText="1"/>
    </xf>
    <xf numFmtId="4" fontId="2" fillId="0" borderId="1" xfId="1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6" xfId="7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2" fillId="0" borderId="16" xfId="1" applyNumberFormat="1" applyFont="1" applyFill="1" applyBorder="1" applyAlignment="1">
      <alignment horizontal="center" vertical="center"/>
    </xf>
    <xf numFmtId="4" fontId="2" fillId="0" borderId="16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/>
    </xf>
    <xf numFmtId="49" fontId="2" fillId="0" borderId="22" xfId="1" applyNumberFormat="1" applyFont="1" applyFill="1" applyBorder="1" applyAlignment="1">
      <alignment horizontal="center" vertical="center" wrapText="1"/>
    </xf>
    <xf numFmtId="0" fontId="2" fillId="0" borderId="24" xfId="8" applyFont="1" applyFill="1" applyBorder="1" applyAlignment="1">
      <alignment horizontal="center" vertical="center"/>
    </xf>
    <xf numFmtId="0" fontId="2" fillId="0" borderId="25" xfId="8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28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17" xfId="7" applyFont="1" applyFill="1" applyBorder="1" applyAlignment="1">
      <alignment horizontal="right" vertical="center" wrapText="1"/>
    </xf>
    <xf numFmtId="0" fontId="2" fillId="0" borderId="17" xfId="5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" fontId="2" fillId="0" borderId="17" xfId="1" applyNumberFormat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/>
    </xf>
    <xf numFmtId="0" fontId="7" fillId="0" borderId="33" xfId="1" applyFont="1" applyFill="1" applyBorder="1" applyAlignment="1">
      <alignment horizontal="center" vertical="center" wrapText="1"/>
    </xf>
    <xf numFmtId="0" fontId="5" fillId="0" borderId="33" xfId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horizontal="center" vertical="center" wrapText="1"/>
    </xf>
    <xf numFmtId="49" fontId="2" fillId="0" borderId="17" xfId="1" applyNumberFormat="1" applyFont="1" applyFill="1" applyBorder="1" applyAlignment="1">
      <alignment horizontal="center" vertical="center" wrapText="1"/>
    </xf>
    <xf numFmtId="164" fontId="2" fillId="0" borderId="17" xfId="1" applyNumberFormat="1" applyFont="1" applyFill="1" applyBorder="1" applyAlignment="1">
      <alignment horizontal="center" vertical="center" wrapText="1"/>
    </xf>
    <xf numFmtId="164" fontId="2" fillId="0" borderId="17" xfId="1" applyNumberFormat="1" applyFont="1" applyFill="1" applyBorder="1" applyAlignment="1">
      <alignment horizontal="center" vertical="center"/>
    </xf>
    <xf numFmtId="49" fontId="2" fillId="0" borderId="35" xfId="1" applyNumberFormat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164" fontId="2" fillId="0" borderId="35" xfId="1" applyNumberFormat="1" applyFont="1" applyFill="1" applyBorder="1" applyAlignment="1">
      <alignment horizontal="center" vertical="center" wrapText="1"/>
    </xf>
    <xf numFmtId="164" fontId="2" fillId="0" borderId="35" xfId="1" applyNumberFormat="1" applyFont="1" applyFill="1" applyBorder="1" applyAlignment="1">
      <alignment horizontal="center" vertical="center"/>
    </xf>
    <xf numFmtId="4" fontId="2" fillId="0" borderId="35" xfId="1" applyNumberFormat="1" applyFont="1" applyFill="1" applyBorder="1" applyAlignment="1">
      <alignment horizontal="center" vertical="center"/>
    </xf>
    <xf numFmtId="0" fontId="2" fillId="0" borderId="35" xfId="1" applyFont="1" applyFill="1" applyBorder="1" applyAlignment="1">
      <alignment horizontal="center" vertical="center"/>
    </xf>
    <xf numFmtId="0" fontId="2" fillId="0" borderId="3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8" applyNumberFormat="1" applyFont="1" applyFill="1" applyBorder="1" applyAlignment="1">
      <alignment horizontal="left" vertical="center" wrapText="1"/>
    </xf>
    <xf numFmtId="49" fontId="2" fillId="0" borderId="16" xfId="8" applyNumberFormat="1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4" fontId="2" fillId="0" borderId="17" xfId="1" applyNumberFormat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" fontId="2" fillId="0" borderId="17" xfId="1" applyNumberFormat="1" applyFont="1" applyFill="1" applyBorder="1" applyAlignment="1">
      <alignment horizontal="center" vertical="center"/>
    </xf>
    <xf numFmtId="1" fontId="2" fillId="0" borderId="17" xfId="1" applyNumberFormat="1" applyFont="1" applyFill="1" applyBorder="1" applyAlignment="1">
      <alignment horizontal="center" vertical="center"/>
    </xf>
    <xf numFmtId="4" fontId="2" fillId="0" borderId="17" xfId="1" applyNumberFormat="1" applyFont="1" applyFill="1" applyBorder="1"/>
    <xf numFmtId="2" fontId="2" fillId="0" borderId="17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49" fontId="2" fillId="0" borderId="17" xfId="8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40" xfId="1" applyFont="1" applyFill="1" applyBorder="1" applyAlignment="1">
      <alignment horizontal="center" vertical="center"/>
    </xf>
    <xf numFmtId="0" fontId="2" fillId="0" borderId="41" xfId="8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vertical="center"/>
    </xf>
    <xf numFmtId="0" fontId="8" fillId="0" borderId="1" xfId="8" applyFont="1" applyFill="1" applyBorder="1" applyAlignment="1">
      <alignment horizontal="left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right"/>
    </xf>
    <xf numFmtId="0" fontId="2" fillId="0" borderId="2" xfId="1" applyFont="1" applyFill="1" applyBorder="1" applyAlignment="1">
      <alignment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164" fontId="4" fillId="0" borderId="5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1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7" fillId="0" borderId="28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center" vertical="center" wrapText="1"/>
    </xf>
    <xf numFmtId="0" fontId="7" fillId="0" borderId="36" xfId="1" applyFont="1" applyFill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 wrapText="1"/>
    </xf>
    <xf numFmtId="0" fontId="2" fillId="0" borderId="37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</cellXfs>
  <cellStyles count="14">
    <cellStyle name="Обычный" xfId="0" builtinId="0"/>
    <cellStyle name="Обычный 2" xfId="1"/>
    <cellStyle name="Обычный 3" xfId="2"/>
    <cellStyle name="Обычный 3 10" xfId="9"/>
    <cellStyle name="Обычный 3 13" xfId="10"/>
    <cellStyle name="Обычный 3 14" xfId="11"/>
    <cellStyle name="Обычный 3 15" xfId="12"/>
    <cellStyle name="Обычный 3 2" xfId="3"/>
    <cellStyle name="Обычный 3 2 2" xfId="13"/>
    <cellStyle name="Обычный 3 20" xfId="7"/>
    <cellStyle name="Обычный 3 3" xfId="4"/>
    <cellStyle name="Обычный 3 7" xfId="5"/>
    <cellStyle name="Обычный 3 8" xfId="6"/>
    <cellStyle name="Обычный 7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4"/>
  <sheetViews>
    <sheetView tabSelected="1" view="pageBreakPreview" zoomScaleNormal="70" zoomScaleSheetLayoutView="100" zoomScalePageLayoutView="60" workbookViewId="0">
      <pane ySplit="6" topLeftCell="A7" activePane="bottomLeft" state="frozen"/>
      <selection pane="bottomLeft" activeCell="A9" sqref="A9"/>
    </sheetView>
  </sheetViews>
  <sheetFormatPr defaultRowHeight="12" customHeight="1" x14ac:dyDescent="0.2"/>
  <cols>
    <col min="1" max="1" width="9.140625" style="56"/>
    <col min="2" max="2" width="13.5703125" style="9" customWidth="1"/>
    <col min="3" max="3" width="62.28515625" style="1" customWidth="1"/>
    <col min="4" max="4" width="15" style="6" customWidth="1"/>
    <col min="5" max="6" width="14" style="1" customWidth="1"/>
    <col min="7" max="7" width="1.42578125" style="1" customWidth="1"/>
    <col min="8" max="8" width="14" style="1" customWidth="1"/>
    <col min="9" max="9" width="5.85546875" style="1" customWidth="1"/>
    <col min="10" max="10" width="10.85546875" style="1" customWidth="1"/>
    <col min="11" max="11" width="10.42578125" style="1" customWidth="1"/>
    <col min="12" max="12" width="11.5703125" style="7" customWidth="1"/>
    <col min="13" max="13" width="19.140625" style="1" customWidth="1"/>
    <col min="14" max="237" width="9.140625" style="1"/>
    <col min="238" max="238" width="8.140625" style="1" customWidth="1"/>
    <col min="239" max="239" width="62.28515625" style="1" customWidth="1"/>
    <col min="240" max="240" width="9.5703125" style="1" customWidth="1"/>
    <col min="241" max="241" width="13.28515625" style="1" customWidth="1"/>
    <col min="242" max="242" width="7.28515625" style="1" bestFit="1" customWidth="1"/>
    <col min="243" max="243" width="8.5703125" style="1" bestFit="1" customWidth="1"/>
    <col min="244" max="244" width="9.7109375" style="1" customWidth="1"/>
    <col min="245" max="245" width="11.85546875" style="1" bestFit="1" customWidth="1"/>
    <col min="246" max="246" width="12.28515625" style="1" customWidth="1"/>
    <col min="247" max="247" width="13.7109375" style="1" customWidth="1"/>
    <col min="248" max="248" width="7.85546875" style="1" customWidth="1"/>
    <col min="249" max="249" width="7.28515625" style="1" customWidth="1"/>
    <col min="250" max="250" width="6.7109375" style="1" bestFit="1" customWidth="1"/>
    <col min="251" max="251" width="6.85546875" style="1" customWidth="1"/>
    <col min="252" max="257" width="6.140625" style="1" bestFit="1" customWidth="1"/>
    <col min="258" max="258" width="9" style="1" customWidth="1"/>
    <col min="259" max="259" width="8.140625" style="1" customWidth="1"/>
    <col min="260" max="260" width="9" style="1" customWidth="1"/>
    <col min="261" max="261" width="9.5703125" style="1" customWidth="1"/>
    <col min="262" max="264" width="8" style="1" bestFit="1" customWidth="1"/>
    <col min="265" max="265" width="10.140625" style="1" customWidth="1"/>
    <col min="266" max="266" width="14" style="1" bestFit="1" customWidth="1"/>
    <col min="267" max="493" width="9.140625" style="1"/>
    <col min="494" max="494" width="8.140625" style="1" customWidth="1"/>
    <col min="495" max="495" width="62.28515625" style="1" customWidth="1"/>
    <col min="496" max="496" width="9.5703125" style="1" customWidth="1"/>
    <col min="497" max="497" width="13.28515625" style="1" customWidth="1"/>
    <col min="498" max="498" width="7.28515625" style="1" bestFit="1" customWidth="1"/>
    <col min="499" max="499" width="8.5703125" style="1" bestFit="1" customWidth="1"/>
    <col min="500" max="500" width="9.7109375" style="1" customWidth="1"/>
    <col min="501" max="501" width="11.85546875" style="1" bestFit="1" customWidth="1"/>
    <col min="502" max="502" width="12.28515625" style="1" customWidth="1"/>
    <col min="503" max="503" width="13.7109375" style="1" customWidth="1"/>
    <col min="504" max="504" width="7.85546875" style="1" customWidth="1"/>
    <col min="505" max="505" width="7.28515625" style="1" customWidth="1"/>
    <col min="506" max="506" width="6.7109375" style="1" bestFit="1" customWidth="1"/>
    <col min="507" max="507" width="6.85546875" style="1" customWidth="1"/>
    <col min="508" max="513" width="6.140625" style="1" bestFit="1" customWidth="1"/>
    <col min="514" max="514" width="9" style="1" customWidth="1"/>
    <col min="515" max="515" width="8.140625" style="1" customWidth="1"/>
    <col min="516" max="516" width="9" style="1" customWidth="1"/>
    <col min="517" max="517" width="9.5703125" style="1" customWidth="1"/>
    <col min="518" max="520" width="8" style="1" bestFit="1" customWidth="1"/>
    <col min="521" max="521" width="10.140625" style="1" customWidth="1"/>
    <col min="522" max="522" width="14" style="1" bestFit="1" customWidth="1"/>
    <col min="523" max="749" width="9.140625" style="1"/>
    <col min="750" max="750" width="8.140625" style="1" customWidth="1"/>
    <col min="751" max="751" width="62.28515625" style="1" customWidth="1"/>
    <col min="752" max="752" width="9.5703125" style="1" customWidth="1"/>
    <col min="753" max="753" width="13.28515625" style="1" customWidth="1"/>
    <col min="754" max="754" width="7.28515625" style="1" bestFit="1" customWidth="1"/>
    <col min="755" max="755" width="8.5703125" style="1" bestFit="1" customWidth="1"/>
    <col min="756" max="756" width="9.7109375" style="1" customWidth="1"/>
    <col min="757" max="757" width="11.85546875" style="1" bestFit="1" customWidth="1"/>
    <col min="758" max="758" width="12.28515625" style="1" customWidth="1"/>
    <col min="759" max="759" width="13.7109375" style="1" customWidth="1"/>
    <col min="760" max="760" width="7.85546875" style="1" customWidth="1"/>
    <col min="761" max="761" width="7.28515625" style="1" customWidth="1"/>
    <col min="762" max="762" width="6.7109375" style="1" bestFit="1" customWidth="1"/>
    <col min="763" max="763" width="6.85546875" style="1" customWidth="1"/>
    <col min="764" max="769" width="6.140625" style="1" bestFit="1" customWidth="1"/>
    <col min="770" max="770" width="9" style="1" customWidth="1"/>
    <col min="771" max="771" width="8.140625" style="1" customWidth="1"/>
    <col min="772" max="772" width="9" style="1" customWidth="1"/>
    <col min="773" max="773" width="9.5703125" style="1" customWidth="1"/>
    <col min="774" max="776" width="8" style="1" bestFit="1" customWidth="1"/>
    <col min="777" max="777" width="10.140625" style="1" customWidth="1"/>
    <col min="778" max="778" width="14" style="1" bestFit="1" customWidth="1"/>
    <col min="779" max="1005" width="9.140625" style="1"/>
    <col min="1006" max="1006" width="8.140625" style="1" customWidth="1"/>
    <col min="1007" max="1007" width="62.28515625" style="1" customWidth="1"/>
    <col min="1008" max="1008" width="9.5703125" style="1" customWidth="1"/>
    <col min="1009" max="1009" width="13.28515625" style="1" customWidth="1"/>
    <col min="1010" max="1010" width="7.28515625" style="1" bestFit="1" customWidth="1"/>
    <col min="1011" max="1011" width="8.5703125" style="1" bestFit="1" customWidth="1"/>
    <col min="1012" max="1012" width="9.7109375" style="1" customWidth="1"/>
    <col min="1013" max="1013" width="11.85546875" style="1" bestFit="1" customWidth="1"/>
    <col min="1014" max="1014" width="12.28515625" style="1" customWidth="1"/>
    <col min="1015" max="1015" width="13.7109375" style="1" customWidth="1"/>
    <col min="1016" max="1016" width="7.85546875" style="1" customWidth="1"/>
    <col min="1017" max="1017" width="7.28515625" style="1" customWidth="1"/>
    <col min="1018" max="1018" width="6.7109375" style="1" bestFit="1" customWidth="1"/>
    <col min="1019" max="1019" width="6.85546875" style="1" customWidth="1"/>
    <col min="1020" max="1025" width="6.140625" style="1" bestFit="1" customWidth="1"/>
    <col min="1026" max="1026" width="9" style="1" customWidth="1"/>
    <col min="1027" max="1027" width="8.140625" style="1" customWidth="1"/>
    <col min="1028" max="1028" width="9" style="1" customWidth="1"/>
    <col min="1029" max="1029" width="9.5703125" style="1" customWidth="1"/>
    <col min="1030" max="1032" width="8" style="1" bestFit="1" customWidth="1"/>
    <col min="1033" max="1033" width="10.140625" style="1" customWidth="1"/>
    <col min="1034" max="1034" width="14" style="1" bestFit="1" customWidth="1"/>
    <col min="1035" max="1261" width="9.140625" style="1"/>
    <col min="1262" max="1262" width="8.140625" style="1" customWidth="1"/>
    <col min="1263" max="1263" width="62.28515625" style="1" customWidth="1"/>
    <col min="1264" max="1264" width="9.5703125" style="1" customWidth="1"/>
    <col min="1265" max="1265" width="13.28515625" style="1" customWidth="1"/>
    <col min="1266" max="1266" width="7.28515625" style="1" bestFit="1" customWidth="1"/>
    <col min="1267" max="1267" width="8.5703125" style="1" bestFit="1" customWidth="1"/>
    <col min="1268" max="1268" width="9.7109375" style="1" customWidth="1"/>
    <col min="1269" max="1269" width="11.85546875" style="1" bestFit="1" customWidth="1"/>
    <col min="1270" max="1270" width="12.28515625" style="1" customWidth="1"/>
    <col min="1271" max="1271" width="13.7109375" style="1" customWidth="1"/>
    <col min="1272" max="1272" width="7.85546875" style="1" customWidth="1"/>
    <col min="1273" max="1273" width="7.28515625" style="1" customWidth="1"/>
    <col min="1274" max="1274" width="6.7109375" style="1" bestFit="1" customWidth="1"/>
    <col min="1275" max="1275" width="6.85546875" style="1" customWidth="1"/>
    <col min="1276" max="1281" width="6.140625" style="1" bestFit="1" customWidth="1"/>
    <col min="1282" max="1282" width="9" style="1" customWidth="1"/>
    <col min="1283" max="1283" width="8.140625" style="1" customWidth="1"/>
    <col min="1284" max="1284" width="9" style="1" customWidth="1"/>
    <col min="1285" max="1285" width="9.5703125" style="1" customWidth="1"/>
    <col min="1286" max="1288" width="8" style="1" bestFit="1" customWidth="1"/>
    <col min="1289" max="1289" width="10.140625" style="1" customWidth="1"/>
    <col min="1290" max="1290" width="14" style="1" bestFit="1" customWidth="1"/>
    <col min="1291" max="1517" width="9.140625" style="1"/>
    <col min="1518" max="1518" width="8.140625" style="1" customWidth="1"/>
    <col min="1519" max="1519" width="62.28515625" style="1" customWidth="1"/>
    <col min="1520" max="1520" width="9.5703125" style="1" customWidth="1"/>
    <col min="1521" max="1521" width="13.28515625" style="1" customWidth="1"/>
    <col min="1522" max="1522" width="7.28515625" style="1" bestFit="1" customWidth="1"/>
    <col min="1523" max="1523" width="8.5703125" style="1" bestFit="1" customWidth="1"/>
    <col min="1524" max="1524" width="9.7109375" style="1" customWidth="1"/>
    <col min="1525" max="1525" width="11.85546875" style="1" bestFit="1" customWidth="1"/>
    <col min="1526" max="1526" width="12.28515625" style="1" customWidth="1"/>
    <col min="1527" max="1527" width="13.7109375" style="1" customWidth="1"/>
    <col min="1528" max="1528" width="7.85546875" style="1" customWidth="1"/>
    <col min="1529" max="1529" width="7.28515625" style="1" customWidth="1"/>
    <col min="1530" max="1530" width="6.7109375" style="1" bestFit="1" customWidth="1"/>
    <col min="1531" max="1531" width="6.85546875" style="1" customWidth="1"/>
    <col min="1532" max="1537" width="6.140625" style="1" bestFit="1" customWidth="1"/>
    <col min="1538" max="1538" width="9" style="1" customWidth="1"/>
    <col min="1539" max="1539" width="8.140625" style="1" customWidth="1"/>
    <col min="1540" max="1540" width="9" style="1" customWidth="1"/>
    <col min="1541" max="1541" width="9.5703125" style="1" customWidth="1"/>
    <col min="1542" max="1544" width="8" style="1" bestFit="1" customWidth="1"/>
    <col min="1545" max="1545" width="10.140625" style="1" customWidth="1"/>
    <col min="1546" max="1546" width="14" style="1" bestFit="1" customWidth="1"/>
    <col min="1547" max="1773" width="9.140625" style="1"/>
    <col min="1774" max="1774" width="8.140625" style="1" customWidth="1"/>
    <col min="1775" max="1775" width="62.28515625" style="1" customWidth="1"/>
    <col min="1776" max="1776" width="9.5703125" style="1" customWidth="1"/>
    <col min="1777" max="1777" width="13.28515625" style="1" customWidth="1"/>
    <col min="1778" max="1778" width="7.28515625" style="1" bestFit="1" customWidth="1"/>
    <col min="1779" max="1779" width="8.5703125" style="1" bestFit="1" customWidth="1"/>
    <col min="1780" max="1780" width="9.7109375" style="1" customWidth="1"/>
    <col min="1781" max="1781" width="11.85546875" style="1" bestFit="1" customWidth="1"/>
    <col min="1782" max="1782" width="12.28515625" style="1" customWidth="1"/>
    <col min="1783" max="1783" width="13.7109375" style="1" customWidth="1"/>
    <col min="1784" max="1784" width="7.85546875" style="1" customWidth="1"/>
    <col min="1785" max="1785" width="7.28515625" style="1" customWidth="1"/>
    <col min="1786" max="1786" width="6.7109375" style="1" bestFit="1" customWidth="1"/>
    <col min="1787" max="1787" width="6.85546875" style="1" customWidth="1"/>
    <col min="1788" max="1793" width="6.140625" style="1" bestFit="1" customWidth="1"/>
    <col min="1794" max="1794" width="9" style="1" customWidth="1"/>
    <col min="1795" max="1795" width="8.140625" style="1" customWidth="1"/>
    <col min="1796" max="1796" width="9" style="1" customWidth="1"/>
    <col min="1797" max="1797" width="9.5703125" style="1" customWidth="1"/>
    <col min="1798" max="1800" width="8" style="1" bestFit="1" customWidth="1"/>
    <col min="1801" max="1801" width="10.140625" style="1" customWidth="1"/>
    <col min="1802" max="1802" width="14" style="1" bestFit="1" customWidth="1"/>
    <col min="1803" max="2029" width="9.140625" style="1"/>
    <col min="2030" max="2030" width="8.140625" style="1" customWidth="1"/>
    <col min="2031" max="2031" width="62.28515625" style="1" customWidth="1"/>
    <col min="2032" max="2032" width="9.5703125" style="1" customWidth="1"/>
    <col min="2033" max="2033" width="13.28515625" style="1" customWidth="1"/>
    <col min="2034" max="2034" width="7.28515625" style="1" bestFit="1" customWidth="1"/>
    <col min="2035" max="2035" width="8.5703125" style="1" bestFit="1" customWidth="1"/>
    <col min="2036" max="2036" width="9.7109375" style="1" customWidth="1"/>
    <col min="2037" max="2037" width="11.85546875" style="1" bestFit="1" customWidth="1"/>
    <col min="2038" max="2038" width="12.28515625" style="1" customWidth="1"/>
    <col min="2039" max="2039" width="13.7109375" style="1" customWidth="1"/>
    <col min="2040" max="2040" width="7.85546875" style="1" customWidth="1"/>
    <col min="2041" max="2041" width="7.28515625" style="1" customWidth="1"/>
    <col min="2042" max="2042" width="6.7109375" style="1" bestFit="1" customWidth="1"/>
    <col min="2043" max="2043" width="6.85546875" style="1" customWidth="1"/>
    <col min="2044" max="2049" width="6.140625" style="1" bestFit="1" customWidth="1"/>
    <col min="2050" max="2050" width="9" style="1" customWidth="1"/>
    <col min="2051" max="2051" width="8.140625" style="1" customWidth="1"/>
    <col min="2052" max="2052" width="9" style="1" customWidth="1"/>
    <col min="2053" max="2053" width="9.5703125" style="1" customWidth="1"/>
    <col min="2054" max="2056" width="8" style="1" bestFit="1" customWidth="1"/>
    <col min="2057" max="2057" width="10.140625" style="1" customWidth="1"/>
    <col min="2058" max="2058" width="14" style="1" bestFit="1" customWidth="1"/>
    <col min="2059" max="2285" width="9.140625" style="1"/>
    <col min="2286" max="2286" width="8.140625" style="1" customWidth="1"/>
    <col min="2287" max="2287" width="62.28515625" style="1" customWidth="1"/>
    <col min="2288" max="2288" width="9.5703125" style="1" customWidth="1"/>
    <col min="2289" max="2289" width="13.28515625" style="1" customWidth="1"/>
    <col min="2290" max="2290" width="7.28515625" style="1" bestFit="1" customWidth="1"/>
    <col min="2291" max="2291" width="8.5703125" style="1" bestFit="1" customWidth="1"/>
    <col min="2292" max="2292" width="9.7109375" style="1" customWidth="1"/>
    <col min="2293" max="2293" width="11.85546875" style="1" bestFit="1" customWidth="1"/>
    <col min="2294" max="2294" width="12.28515625" style="1" customWidth="1"/>
    <col min="2295" max="2295" width="13.7109375" style="1" customWidth="1"/>
    <col min="2296" max="2296" width="7.85546875" style="1" customWidth="1"/>
    <col min="2297" max="2297" width="7.28515625" style="1" customWidth="1"/>
    <col min="2298" max="2298" width="6.7109375" style="1" bestFit="1" customWidth="1"/>
    <col min="2299" max="2299" width="6.85546875" style="1" customWidth="1"/>
    <col min="2300" max="2305" width="6.140625" style="1" bestFit="1" customWidth="1"/>
    <col min="2306" max="2306" width="9" style="1" customWidth="1"/>
    <col min="2307" max="2307" width="8.140625" style="1" customWidth="1"/>
    <col min="2308" max="2308" width="9" style="1" customWidth="1"/>
    <col min="2309" max="2309" width="9.5703125" style="1" customWidth="1"/>
    <col min="2310" max="2312" width="8" style="1" bestFit="1" customWidth="1"/>
    <col min="2313" max="2313" width="10.140625" style="1" customWidth="1"/>
    <col min="2314" max="2314" width="14" style="1" bestFit="1" customWidth="1"/>
    <col min="2315" max="2541" width="9.140625" style="1"/>
    <col min="2542" max="2542" width="8.140625" style="1" customWidth="1"/>
    <col min="2543" max="2543" width="62.28515625" style="1" customWidth="1"/>
    <col min="2544" max="2544" width="9.5703125" style="1" customWidth="1"/>
    <col min="2545" max="2545" width="13.28515625" style="1" customWidth="1"/>
    <col min="2546" max="2546" width="7.28515625" style="1" bestFit="1" customWidth="1"/>
    <col min="2547" max="2547" width="8.5703125" style="1" bestFit="1" customWidth="1"/>
    <col min="2548" max="2548" width="9.7109375" style="1" customWidth="1"/>
    <col min="2549" max="2549" width="11.85546875" style="1" bestFit="1" customWidth="1"/>
    <col min="2550" max="2550" width="12.28515625" style="1" customWidth="1"/>
    <col min="2551" max="2551" width="13.7109375" style="1" customWidth="1"/>
    <col min="2552" max="2552" width="7.85546875" style="1" customWidth="1"/>
    <col min="2553" max="2553" width="7.28515625" style="1" customWidth="1"/>
    <col min="2554" max="2554" width="6.7109375" style="1" bestFit="1" customWidth="1"/>
    <col min="2555" max="2555" width="6.85546875" style="1" customWidth="1"/>
    <col min="2556" max="2561" width="6.140625" style="1" bestFit="1" customWidth="1"/>
    <col min="2562" max="2562" width="9" style="1" customWidth="1"/>
    <col min="2563" max="2563" width="8.140625" style="1" customWidth="1"/>
    <col min="2564" max="2564" width="9" style="1" customWidth="1"/>
    <col min="2565" max="2565" width="9.5703125" style="1" customWidth="1"/>
    <col min="2566" max="2568" width="8" style="1" bestFit="1" customWidth="1"/>
    <col min="2569" max="2569" width="10.140625" style="1" customWidth="1"/>
    <col min="2570" max="2570" width="14" style="1" bestFit="1" customWidth="1"/>
    <col min="2571" max="2797" width="9.140625" style="1"/>
    <col min="2798" max="2798" width="8.140625" style="1" customWidth="1"/>
    <col min="2799" max="2799" width="62.28515625" style="1" customWidth="1"/>
    <col min="2800" max="2800" width="9.5703125" style="1" customWidth="1"/>
    <col min="2801" max="2801" width="13.28515625" style="1" customWidth="1"/>
    <col min="2802" max="2802" width="7.28515625" style="1" bestFit="1" customWidth="1"/>
    <col min="2803" max="2803" width="8.5703125" style="1" bestFit="1" customWidth="1"/>
    <col min="2804" max="2804" width="9.7109375" style="1" customWidth="1"/>
    <col min="2805" max="2805" width="11.85546875" style="1" bestFit="1" customWidth="1"/>
    <col min="2806" max="2806" width="12.28515625" style="1" customWidth="1"/>
    <col min="2807" max="2807" width="13.7109375" style="1" customWidth="1"/>
    <col min="2808" max="2808" width="7.85546875" style="1" customWidth="1"/>
    <col min="2809" max="2809" width="7.28515625" style="1" customWidth="1"/>
    <col min="2810" max="2810" width="6.7109375" style="1" bestFit="1" customWidth="1"/>
    <col min="2811" max="2811" width="6.85546875" style="1" customWidth="1"/>
    <col min="2812" max="2817" width="6.140625" style="1" bestFit="1" customWidth="1"/>
    <col min="2818" max="2818" width="9" style="1" customWidth="1"/>
    <col min="2819" max="2819" width="8.140625" style="1" customWidth="1"/>
    <col min="2820" max="2820" width="9" style="1" customWidth="1"/>
    <col min="2821" max="2821" width="9.5703125" style="1" customWidth="1"/>
    <col min="2822" max="2824" width="8" style="1" bestFit="1" customWidth="1"/>
    <col min="2825" max="2825" width="10.140625" style="1" customWidth="1"/>
    <col min="2826" max="2826" width="14" style="1" bestFit="1" customWidth="1"/>
    <col min="2827" max="3053" width="9.140625" style="1"/>
    <col min="3054" max="3054" width="8.140625" style="1" customWidth="1"/>
    <col min="3055" max="3055" width="62.28515625" style="1" customWidth="1"/>
    <col min="3056" max="3056" width="9.5703125" style="1" customWidth="1"/>
    <col min="3057" max="3057" width="13.28515625" style="1" customWidth="1"/>
    <col min="3058" max="3058" width="7.28515625" style="1" bestFit="1" customWidth="1"/>
    <col min="3059" max="3059" width="8.5703125" style="1" bestFit="1" customWidth="1"/>
    <col min="3060" max="3060" width="9.7109375" style="1" customWidth="1"/>
    <col min="3061" max="3061" width="11.85546875" style="1" bestFit="1" customWidth="1"/>
    <col min="3062" max="3062" width="12.28515625" style="1" customWidth="1"/>
    <col min="3063" max="3063" width="13.7109375" style="1" customWidth="1"/>
    <col min="3064" max="3064" width="7.85546875" style="1" customWidth="1"/>
    <col min="3065" max="3065" width="7.28515625" style="1" customWidth="1"/>
    <col min="3066" max="3066" width="6.7109375" style="1" bestFit="1" customWidth="1"/>
    <col min="3067" max="3067" width="6.85546875" style="1" customWidth="1"/>
    <col min="3068" max="3073" width="6.140625" style="1" bestFit="1" customWidth="1"/>
    <col min="3074" max="3074" width="9" style="1" customWidth="1"/>
    <col min="3075" max="3075" width="8.140625" style="1" customWidth="1"/>
    <col min="3076" max="3076" width="9" style="1" customWidth="1"/>
    <col min="3077" max="3077" width="9.5703125" style="1" customWidth="1"/>
    <col min="3078" max="3080" width="8" style="1" bestFit="1" customWidth="1"/>
    <col min="3081" max="3081" width="10.140625" style="1" customWidth="1"/>
    <col min="3082" max="3082" width="14" style="1" bestFit="1" customWidth="1"/>
    <col min="3083" max="3309" width="9.140625" style="1"/>
    <col min="3310" max="3310" width="8.140625" style="1" customWidth="1"/>
    <col min="3311" max="3311" width="62.28515625" style="1" customWidth="1"/>
    <col min="3312" max="3312" width="9.5703125" style="1" customWidth="1"/>
    <col min="3313" max="3313" width="13.28515625" style="1" customWidth="1"/>
    <col min="3314" max="3314" width="7.28515625" style="1" bestFit="1" customWidth="1"/>
    <col min="3315" max="3315" width="8.5703125" style="1" bestFit="1" customWidth="1"/>
    <col min="3316" max="3316" width="9.7109375" style="1" customWidth="1"/>
    <col min="3317" max="3317" width="11.85546875" style="1" bestFit="1" customWidth="1"/>
    <col min="3318" max="3318" width="12.28515625" style="1" customWidth="1"/>
    <col min="3319" max="3319" width="13.7109375" style="1" customWidth="1"/>
    <col min="3320" max="3320" width="7.85546875" style="1" customWidth="1"/>
    <col min="3321" max="3321" width="7.28515625" style="1" customWidth="1"/>
    <col min="3322" max="3322" width="6.7109375" style="1" bestFit="1" customWidth="1"/>
    <col min="3323" max="3323" width="6.85546875" style="1" customWidth="1"/>
    <col min="3324" max="3329" width="6.140625" style="1" bestFit="1" customWidth="1"/>
    <col min="3330" max="3330" width="9" style="1" customWidth="1"/>
    <col min="3331" max="3331" width="8.140625" style="1" customWidth="1"/>
    <col min="3332" max="3332" width="9" style="1" customWidth="1"/>
    <col min="3333" max="3333" width="9.5703125" style="1" customWidth="1"/>
    <col min="3334" max="3336" width="8" style="1" bestFit="1" customWidth="1"/>
    <col min="3337" max="3337" width="10.140625" style="1" customWidth="1"/>
    <col min="3338" max="3338" width="14" style="1" bestFit="1" customWidth="1"/>
    <col min="3339" max="3565" width="9.140625" style="1"/>
    <col min="3566" max="3566" width="8.140625" style="1" customWidth="1"/>
    <col min="3567" max="3567" width="62.28515625" style="1" customWidth="1"/>
    <col min="3568" max="3568" width="9.5703125" style="1" customWidth="1"/>
    <col min="3569" max="3569" width="13.28515625" style="1" customWidth="1"/>
    <col min="3570" max="3570" width="7.28515625" style="1" bestFit="1" customWidth="1"/>
    <col min="3571" max="3571" width="8.5703125" style="1" bestFit="1" customWidth="1"/>
    <col min="3572" max="3572" width="9.7109375" style="1" customWidth="1"/>
    <col min="3573" max="3573" width="11.85546875" style="1" bestFit="1" customWidth="1"/>
    <col min="3574" max="3574" width="12.28515625" style="1" customWidth="1"/>
    <col min="3575" max="3575" width="13.7109375" style="1" customWidth="1"/>
    <col min="3576" max="3576" width="7.85546875" style="1" customWidth="1"/>
    <col min="3577" max="3577" width="7.28515625" style="1" customWidth="1"/>
    <col min="3578" max="3578" width="6.7109375" style="1" bestFit="1" customWidth="1"/>
    <col min="3579" max="3579" width="6.85546875" style="1" customWidth="1"/>
    <col min="3580" max="3585" width="6.140625" style="1" bestFit="1" customWidth="1"/>
    <col min="3586" max="3586" width="9" style="1" customWidth="1"/>
    <col min="3587" max="3587" width="8.140625" style="1" customWidth="1"/>
    <col min="3588" max="3588" width="9" style="1" customWidth="1"/>
    <col min="3589" max="3589" width="9.5703125" style="1" customWidth="1"/>
    <col min="3590" max="3592" width="8" style="1" bestFit="1" customWidth="1"/>
    <col min="3593" max="3593" width="10.140625" style="1" customWidth="1"/>
    <col min="3594" max="3594" width="14" style="1" bestFit="1" customWidth="1"/>
    <col min="3595" max="3821" width="9.140625" style="1"/>
    <col min="3822" max="3822" width="8.140625" style="1" customWidth="1"/>
    <col min="3823" max="3823" width="62.28515625" style="1" customWidth="1"/>
    <col min="3824" max="3824" width="9.5703125" style="1" customWidth="1"/>
    <col min="3825" max="3825" width="13.28515625" style="1" customWidth="1"/>
    <col min="3826" max="3826" width="7.28515625" style="1" bestFit="1" customWidth="1"/>
    <col min="3827" max="3827" width="8.5703125" style="1" bestFit="1" customWidth="1"/>
    <col min="3828" max="3828" width="9.7109375" style="1" customWidth="1"/>
    <col min="3829" max="3829" width="11.85546875" style="1" bestFit="1" customWidth="1"/>
    <col min="3830" max="3830" width="12.28515625" style="1" customWidth="1"/>
    <col min="3831" max="3831" width="13.7109375" style="1" customWidth="1"/>
    <col min="3832" max="3832" width="7.85546875" style="1" customWidth="1"/>
    <col min="3833" max="3833" width="7.28515625" style="1" customWidth="1"/>
    <col min="3834" max="3834" width="6.7109375" style="1" bestFit="1" customWidth="1"/>
    <col min="3835" max="3835" width="6.85546875" style="1" customWidth="1"/>
    <col min="3836" max="3841" width="6.140625" style="1" bestFit="1" customWidth="1"/>
    <col min="3842" max="3842" width="9" style="1" customWidth="1"/>
    <col min="3843" max="3843" width="8.140625" style="1" customWidth="1"/>
    <col min="3844" max="3844" width="9" style="1" customWidth="1"/>
    <col min="3845" max="3845" width="9.5703125" style="1" customWidth="1"/>
    <col min="3846" max="3848" width="8" style="1" bestFit="1" customWidth="1"/>
    <col min="3849" max="3849" width="10.140625" style="1" customWidth="1"/>
    <col min="3850" max="3850" width="14" style="1" bestFit="1" customWidth="1"/>
    <col min="3851" max="4077" width="9.140625" style="1"/>
    <col min="4078" max="4078" width="8.140625" style="1" customWidth="1"/>
    <col min="4079" max="4079" width="62.28515625" style="1" customWidth="1"/>
    <col min="4080" max="4080" width="9.5703125" style="1" customWidth="1"/>
    <col min="4081" max="4081" width="13.28515625" style="1" customWidth="1"/>
    <col min="4082" max="4082" width="7.28515625" style="1" bestFit="1" customWidth="1"/>
    <col min="4083" max="4083" width="8.5703125" style="1" bestFit="1" customWidth="1"/>
    <col min="4084" max="4084" width="9.7109375" style="1" customWidth="1"/>
    <col min="4085" max="4085" width="11.85546875" style="1" bestFit="1" customWidth="1"/>
    <col min="4086" max="4086" width="12.28515625" style="1" customWidth="1"/>
    <col min="4087" max="4087" width="13.7109375" style="1" customWidth="1"/>
    <col min="4088" max="4088" width="7.85546875" style="1" customWidth="1"/>
    <col min="4089" max="4089" width="7.28515625" style="1" customWidth="1"/>
    <col min="4090" max="4090" width="6.7109375" style="1" bestFit="1" customWidth="1"/>
    <col min="4091" max="4091" width="6.85546875" style="1" customWidth="1"/>
    <col min="4092" max="4097" width="6.140625" style="1" bestFit="1" customWidth="1"/>
    <col min="4098" max="4098" width="9" style="1" customWidth="1"/>
    <col min="4099" max="4099" width="8.140625" style="1" customWidth="1"/>
    <col min="4100" max="4100" width="9" style="1" customWidth="1"/>
    <col min="4101" max="4101" width="9.5703125" style="1" customWidth="1"/>
    <col min="4102" max="4104" width="8" style="1" bestFit="1" customWidth="1"/>
    <col min="4105" max="4105" width="10.140625" style="1" customWidth="1"/>
    <col min="4106" max="4106" width="14" style="1" bestFit="1" customWidth="1"/>
    <col min="4107" max="4333" width="9.140625" style="1"/>
    <col min="4334" max="4334" width="8.140625" style="1" customWidth="1"/>
    <col min="4335" max="4335" width="62.28515625" style="1" customWidth="1"/>
    <col min="4336" max="4336" width="9.5703125" style="1" customWidth="1"/>
    <col min="4337" max="4337" width="13.28515625" style="1" customWidth="1"/>
    <col min="4338" max="4338" width="7.28515625" style="1" bestFit="1" customWidth="1"/>
    <col min="4339" max="4339" width="8.5703125" style="1" bestFit="1" customWidth="1"/>
    <col min="4340" max="4340" width="9.7109375" style="1" customWidth="1"/>
    <col min="4341" max="4341" width="11.85546875" style="1" bestFit="1" customWidth="1"/>
    <col min="4342" max="4342" width="12.28515625" style="1" customWidth="1"/>
    <col min="4343" max="4343" width="13.7109375" style="1" customWidth="1"/>
    <col min="4344" max="4344" width="7.85546875" style="1" customWidth="1"/>
    <col min="4345" max="4345" width="7.28515625" style="1" customWidth="1"/>
    <col min="4346" max="4346" width="6.7109375" style="1" bestFit="1" customWidth="1"/>
    <col min="4347" max="4347" width="6.85546875" style="1" customWidth="1"/>
    <col min="4348" max="4353" width="6.140625" style="1" bestFit="1" customWidth="1"/>
    <col min="4354" max="4354" width="9" style="1" customWidth="1"/>
    <col min="4355" max="4355" width="8.140625" style="1" customWidth="1"/>
    <col min="4356" max="4356" width="9" style="1" customWidth="1"/>
    <col min="4357" max="4357" width="9.5703125" style="1" customWidth="1"/>
    <col min="4358" max="4360" width="8" style="1" bestFit="1" customWidth="1"/>
    <col min="4361" max="4361" width="10.140625" style="1" customWidth="1"/>
    <col min="4362" max="4362" width="14" style="1" bestFit="1" customWidth="1"/>
    <col min="4363" max="4589" width="9.140625" style="1"/>
    <col min="4590" max="4590" width="8.140625" style="1" customWidth="1"/>
    <col min="4591" max="4591" width="62.28515625" style="1" customWidth="1"/>
    <col min="4592" max="4592" width="9.5703125" style="1" customWidth="1"/>
    <col min="4593" max="4593" width="13.28515625" style="1" customWidth="1"/>
    <col min="4594" max="4594" width="7.28515625" style="1" bestFit="1" customWidth="1"/>
    <col min="4595" max="4595" width="8.5703125" style="1" bestFit="1" customWidth="1"/>
    <col min="4596" max="4596" width="9.7109375" style="1" customWidth="1"/>
    <col min="4597" max="4597" width="11.85546875" style="1" bestFit="1" customWidth="1"/>
    <col min="4598" max="4598" width="12.28515625" style="1" customWidth="1"/>
    <col min="4599" max="4599" width="13.7109375" style="1" customWidth="1"/>
    <col min="4600" max="4600" width="7.85546875" style="1" customWidth="1"/>
    <col min="4601" max="4601" width="7.28515625" style="1" customWidth="1"/>
    <col min="4602" max="4602" width="6.7109375" style="1" bestFit="1" customWidth="1"/>
    <col min="4603" max="4603" width="6.85546875" style="1" customWidth="1"/>
    <col min="4604" max="4609" width="6.140625" style="1" bestFit="1" customWidth="1"/>
    <col min="4610" max="4610" width="9" style="1" customWidth="1"/>
    <col min="4611" max="4611" width="8.140625" style="1" customWidth="1"/>
    <col min="4612" max="4612" width="9" style="1" customWidth="1"/>
    <col min="4613" max="4613" width="9.5703125" style="1" customWidth="1"/>
    <col min="4614" max="4616" width="8" style="1" bestFit="1" customWidth="1"/>
    <col min="4617" max="4617" width="10.140625" style="1" customWidth="1"/>
    <col min="4618" max="4618" width="14" style="1" bestFit="1" customWidth="1"/>
    <col min="4619" max="4845" width="9.140625" style="1"/>
    <col min="4846" max="4846" width="8.140625" style="1" customWidth="1"/>
    <col min="4847" max="4847" width="62.28515625" style="1" customWidth="1"/>
    <col min="4848" max="4848" width="9.5703125" style="1" customWidth="1"/>
    <col min="4849" max="4849" width="13.28515625" style="1" customWidth="1"/>
    <col min="4850" max="4850" width="7.28515625" style="1" bestFit="1" customWidth="1"/>
    <col min="4851" max="4851" width="8.5703125" style="1" bestFit="1" customWidth="1"/>
    <col min="4852" max="4852" width="9.7109375" style="1" customWidth="1"/>
    <col min="4853" max="4853" width="11.85546875" style="1" bestFit="1" customWidth="1"/>
    <col min="4854" max="4854" width="12.28515625" style="1" customWidth="1"/>
    <col min="4855" max="4855" width="13.7109375" style="1" customWidth="1"/>
    <col min="4856" max="4856" width="7.85546875" style="1" customWidth="1"/>
    <col min="4857" max="4857" width="7.28515625" style="1" customWidth="1"/>
    <col min="4858" max="4858" width="6.7109375" style="1" bestFit="1" customWidth="1"/>
    <col min="4859" max="4859" width="6.85546875" style="1" customWidth="1"/>
    <col min="4860" max="4865" width="6.140625" style="1" bestFit="1" customWidth="1"/>
    <col min="4866" max="4866" width="9" style="1" customWidth="1"/>
    <col min="4867" max="4867" width="8.140625" style="1" customWidth="1"/>
    <col min="4868" max="4868" width="9" style="1" customWidth="1"/>
    <col min="4869" max="4869" width="9.5703125" style="1" customWidth="1"/>
    <col min="4870" max="4872" width="8" style="1" bestFit="1" customWidth="1"/>
    <col min="4873" max="4873" width="10.140625" style="1" customWidth="1"/>
    <col min="4874" max="4874" width="14" style="1" bestFit="1" customWidth="1"/>
    <col min="4875" max="5101" width="9.140625" style="1"/>
    <col min="5102" max="5102" width="8.140625" style="1" customWidth="1"/>
    <col min="5103" max="5103" width="62.28515625" style="1" customWidth="1"/>
    <col min="5104" max="5104" width="9.5703125" style="1" customWidth="1"/>
    <col min="5105" max="5105" width="13.28515625" style="1" customWidth="1"/>
    <col min="5106" max="5106" width="7.28515625" style="1" bestFit="1" customWidth="1"/>
    <col min="5107" max="5107" width="8.5703125" style="1" bestFit="1" customWidth="1"/>
    <col min="5108" max="5108" width="9.7109375" style="1" customWidth="1"/>
    <col min="5109" max="5109" width="11.85546875" style="1" bestFit="1" customWidth="1"/>
    <col min="5110" max="5110" width="12.28515625" style="1" customWidth="1"/>
    <col min="5111" max="5111" width="13.7109375" style="1" customWidth="1"/>
    <col min="5112" max="5112" width="7.85546875" style="1" customWidth="1"/>
    <col min="5113" max="5113" width="7.28515625" style="1" customWidth="1"/>
    <col min="5114" max="5114" width="6.7109375" style="1" bestFit="1" customWidth="1"/>
    <col min="5115" max="5115" width="6.85546875" style="1" customWidth="1"/>
    <col min="5116" max="5121" width="6.140625" style="1" bestFit="1" customWidth="1"/>
    <col min="5122" max="5122" width="9" style="1" customWidth="1"/>
    <col min="5123" max="5123" width="8.140625" style="1" customWidth="1"/>
    <col min="5124" max="5124" width="9" style="1" customWidth="1"/>
    <col min="5125" max="5125" width="9.5703125" style="1" customWidth="1"/>
    <col min="5126" max="5128" width="8" style="1" bestFit="1" customWidth="1"/>
    <col min="5129" max="5129" width="10.140625" style="1" customWidth="1"/>
    <col min="5130" max="5130" width="14" style="1" bestFit="1" customWidth="1"/>
    <col min="5131" max="5357" width="9.140625" style="1"/>
    <col min="5358" max="5358" width="8.140625" style="1" customWidth="1"/>
    <col min="5359" max="5359" width="62.28515625" style="1" customWidth="1"/>
    <col min="5360" max="5360" width="9.5703125" style="1" customWidth="1"/>
    <col min="5361" max="5361" width="13.28515625" style="1" customWidth="1"/>
    <col min="5362" max="5362" width="7.28515625" style="1" bestFit="1" customWidth="1"/>
    <col min="5363" max="5363" width="8.5703125" style="1" bestFit="1" customWidth="1"/>
    <col min="5364" max="5364" width="9.7109375" style="1" customWidth="1"/>
    <col min="5365" max="5365" width="11.85546875" style="1" bestFit="1" customWidth="1"/>
    <col min="5366" max="5366" width="12.28515625" style="1" customWidth="1"/>
    <col min="5367" max="5367" width="13.7109375" style="1" customWidth="1"/>
    <col min="5368" max="5368" width="7.85546875" style="1" customWidth="1"/>
    <col min="5369" max="5369" width="7.28515625" style="1" customWidth="1"/>
    <col min="5370" max="5370" width="6.7109375" style="1" bestFit="1" customWidth="1"/>
    <col min="5371" max="5371" width="6.85546875" style="1" customWidth="1"/>
    <col min="5372" max="5377" width="6.140625" style="1" bestFit="1" customWidth="1"/>
    <col min="5378" max="5378" width="9" style="1" customWidth="1"/>
    <col min="5379" max="5379" width="8.140625" style="1" customWidth="1"/>
    <col min="5380" max="5380" width="9" style="1" customWidth="1"/>
    <col min="5381" max="5381" width="9.5703125" style="1" customWidth="1"/>
    <col min="5382" max="5384" width="8" style="1" bestFit="1" customWidth="1"/>
    <col min="5385" max="5385" width="10.140625" style="1" customWidth="1"/>
    <col min="5386" max="5386" width="14" style="1" bestFit="1" customWidth="1"/>
    <col min="5387" max="5613" width="9.140625" style="1"/>
    <col min="5614" max="5614" width="8.140625" style="1" customWidth="1"/>
    <col min="5615" max="5615" width="62.28515625" style="1" customWidth="1"/>
    <col min="5616" max="5616" width="9.5703125" style="1" customWidth="1"/>
    <col min="5617" max="5617" width="13.28515625" style="1" customWidth="1"/>
    <col min="5618" max="5618" width="7.28515625" style="1" bestFit="1" customWidth="1"/>
    <col min="5619" max="5619" width="8.5703125" style="1" bestFit="1" customWidth="1"/>
    <col min="5620" max="5620" width="9.7109375" style="1" customWidth="1"/>
    <col min="5621" max="5621" width="11.85546875" style="1" bestFit="1" customWidth="1"/>
    <col min="5622" max="5622" width="12.28515625" style="1" customWidth="1"/>
    <col min="5623" max="5623" width="13.7109375" style="1" customWidth="1"/>
    <col min="5624" max="5624" width="7.85546875" style="1" customWidth="1"/>
    <col min="5625" max="5625" width="7.28515625" style="1" customWidth="1"/>
    <col min="5626" max="5626" width="6.7109375" style="1" bestFit="1" customWidth="1"/>
    <col min="5627" max="5627" width="6.85546875" style="1" customWidth="1"/>
    <col min="5628" max="5633" width="6.140625" style="1" bestFit="1" customWidth="1"/>
    <col min="5634" max="5634" width="9" style="1" customWidth="1"/>
    <col min="5635" max="5635" width="8.140625" style="1" customWidth="1"/>
    <col min="5636" max="5636" width="9" style="1" customWidth="1"/>
    <col min="5637" max="5637" width="9.5703125" style="1" customWidth="1"/>
    <col min="5638" max="5640" width="8" style="1" bestFit="1" customWidth="1"/>
    <col min="5641" max="5641" width="10.140625" style="1" customWidth="1"/>
    <col min="5642" max="5642" width="14" style="1" bestFit="1" customWidth="1"/>
    <col min="5643" max="5869" width="9.140625" style="1"/>
    <col min="5870" max="5870" width="8.140625" style="1" customWidth="1"/>
    <col min="5871" max="5871" width="62.28515625" style="1" customWidth="1"/>
    <col min="5872" max="5872" width="9.5703125" style="1" customWidth="1"/>
    <col min="5873" max="5873" width="13.28515625" style="1" customWidth="1"/>
    <col min="5874" max="5874" width="7.28515625" style="1" bestFit="1" customWidth="1"/>
    <col min="5875" max="5875" width="8.5703125" style="1" bestFit="1" customWidth="1"/>
    <col min="5876" max="5876" width="9.7109375" style="1" customWidth="1"/>
    <col min="5877" max="5877" width="11.85546875" style="1" bestFit="1" customWidth="1"/>
    <col min="5878" max="5878" width="12.28515625" style="1" customWidth="1"/>
    <col min="5879" max="5879" width="13.7109375" style="1" customWidth="1"/>
    <col min="5880" max="5880" width="7.85546875" style="1" customWidth="1"/>
    <col min="5881" max="5881" width="7.28515625" style="1" customWidth="1"/>
    <col min="5882" max="5882" width="6.7109375" style="1" bestFit="1" customWidth="1"/>
    <col min="5883" max="5883" width="6.85546875" style="1" customWidth="1"/>
    <col min="5884" max="5889" width="6.140625" style="1" bestFit="1" customWidth="1"/>
    <col min="5890" max="5890" width="9" style="1" customWidth="1"/>
    <col min="5891" max="5891" width="8.140625" style="1" customWidth="1"/>
    <col min="5892" max="5892" width="9" style="1" customWidth="1"/>
    <col min="5893" max="5893" width="9.5703125" style="1" customWidth="1"/>
    <col min="5894" max="5896" width="8" style="1" bestFit="1" customWidth="1"/>
    <col min="5897" max="5897" width="10.140625" style="1" customWidth="1"/>
    <col min="5898" max="5898" width="14" style="1" bestFit="1" customWidth="1"/>
    <col min="5899" max="6125" width="9.140625" style="1"/>
    <col min="6126" max="6126" width="8.140625" style="1" customWidth="1"/>
    <col min="6127" max="6127" width="62.28515625" style="1" customWidth="1"/>
    <col min="6128" max="6128" width="9.5703125" style="1" customWidth="1"/>
    <col min="6129" max="6129" width="13.28515625" style="1" customWidth="1"/>
    <col min="6130" max="6130" width="7.28515625" style="1" bestFit="1" customWidth="1"/>
    <col min="6131" max="6131" width="8.5703125" style="1" bestFit="1" customWidth="1"/>
    <col min="6132" max="6132" width="9.7109375" style="1" customWidth="1"/>
    <col min="6133" max="6133" width="11.85546875" style="1" bestFit="1" customWidth="1"/>
    <col min="6134" max="6134" width="12.28515625" style="1" customWidth="1"/>
    <col min="6135" max="6135" width="13.7109375" style="1" customWidth="1"/>
    <col min="6136" max="6136" width="7.85546875" style="1" customWidth="1"/>
    <col min="6137" max="6137" width="7.28515625" style="1" customWidth="1"/>
    <col min="6138" max="6138" width="6.7109375" style="1" bestFit="1" customWidth="1"/>
    <col min="6139" max="6139" width="6.85546875" style="1" customWidth="1"/>
    <col min="6140" max="6145" width="6.140625" style="1" bestFit="1" customWidth="1"/>
    <col min="6146" max="6146" width="9" style="1" customWidth="1"/>
    <col min="6147" max="6147" width="8.140625" style="1" customWidth="1"/>
    <col min="6148" max="6148" width="9" style="1" customWidth="1"/>
    <col min="6149" max="6149" width="9.5703125" style="1" customWidth="1"/>
    <col min="6150" max="6152" width="8" style="1" bestFit="1" customWidth="1"/>
    <col min="6153" max="6153" width="10.140625" style="1" customWidth="1"/>
    <col min="6154" max="6154" width="14" style="1" bestFit="1" customWidth="1"/>
    <col min="6155" max="6381" width="9.140625" style="1"/>
    <col min="6382" max="6382" width="8.140625" style="1" customWidth="1"/>
    <col min="6383" max="6383" width="62.28515625" style="1" customWidth="1"/>
    <col min="6384" max="6384" width="9.5703125" style="1" customWidth="1"/>
    <col min="6385" max="6385" width="13.28515625" style="1" customWidth="1"/>
    <col min="6386" max="6386" width="7.28515625" style="1" bestFit="1" customWidth="1"/>
    <col min="6387" max="6387" width="8.5703125" style="1" bestFit="1" customWidth="1"/>
    <col min="6388" max="6388" width="9.7109375" style="1" customWidth="1"/>
    <col min="6389" max="6389" width="11.85546875" style="1" bestFit="1" customWidth="1"/>
    <col min="6390" max="6390" width="12.28515625" style="1" customWidth="1"/>
    <col min="6391" max="6391" width="13.7109375" style="1" customWidth="1"/>
    <col min="6392" max="6392" width="7.85546875" style="1" customWidth="1"/>
    <col min="6393" max="6393" width="7.28515625" style="1" customWidth="1"/>
    <col min="6394" max="6394" width="6.7109375" style="1" bestFit="1" customWidth="1"/>
    <col min="6395" max="6395" width="6.85546875" style="1" customWidth="1"/>
    <col min="6396" max="6401" width="6.140625" style="1" bestFit="1" customWidth="1"/>
    <col min="6402" max="6402" width="9" style="1" customWidth="1"/>
    <col min="6403" max="6403" width="8.140625" style="1" customWidth="1"/>
    <col min="6404" max="6404" width="9" style="1" customWidth="1"/>
    <col min="6405" max="6405" width="9.5703125" style="1" customWidth="1"/>
    <col min="6406" max="6408" width="8" style="1" bestFit="1" customWidth="1"/>
    <col min="6409" max="6409" width="10.140625" style="1" customWidth="1"/>
    <col min="6410" max="6410" width="14" style="1" bestFit="1" customWidth="1"/>
    <col min="6411" max="6637" width="9.140625" style="1"/>
    <col min="6638" max="6638" width="8.140625" style="1" customWidth="1"/>
    <col min="6639" max="6639" width="62.28515625" style="1" customWidth="1"/>
    <col min="6640" max="6640" width="9.5703125" style="1" customWidth="1"/>
    <col min="6641" max="6641" width="13.28515625" style="1" customWidth="1"/>
    <col min="6642" max="6642" width="7.28515625" style="1" bestFit="1" customWidth="1"/>
    <col min="6643" max="6643" width="8.5703125" style="1" bestFit="1" customWidth="1"/>
    <col min="6644" max="6644" width="9.7109375" style="1" customWidth="1"/>
    <col min="6645" max="6645" width="11.85546875" style="1" bestFit="1" customWidth="1"/>
    <col min="6646" max="6646" width="12.28515625" style="1" customWidth="1"/>
    <col min="6647" max="6647" width="13.7109375" style="1" customWidth="1"/>
    <col min="6648" max="6648" width="7.85546875" style="1" customWidth="1"/>
    <col min="6649" max="6649" width="7.28515625" style="1" customWidth="1"/>
    <col min="6650" max="6650" width="6.7109375" style="1" bestFit="1" customWidth="1"/>
    <col min="6651" max="6651" width="6.85546875" style="1" customWidth="1"/>
    <col min="6652" max="6657" width="6.140625" style="1" bestFit="1" customWidth="1"/>
    <col min="6658" max="6658" width="9" style="1" customWidth="1"/>
    <col min="6659" max="6659" width="8.140625" style="1" customWidth="1"/>
    <col min="6660" max="6660" width="9" style="1" customWidth="1"/>
    <col min="6661" max="6661" width="9.5703125" style="1" customWidth="1"/>
    <col min="6662" max="6664" width="8" style="1" bestFit="1" customWidth="1"/>
    <col min="6665" max="6665" width="10.140625" style="1" customWidth="1"/>
    <col min="6666" max="6666" width="14" style="1" bestFit="1" customWidth="1"/>
    <col min="6667" max="6893" width="9.140625" style="1"/>
    <col min="6894" max="6894" width="8.140625" style="1" customWidth="1"/>
    <col min="6895" max="6895" width="62.28515625" style="1" customWidth="1"/>
    <col min="6896" max="6896" width="9.5703125" style="1" customWidth="1"/>
    <col min="6897" max="6897" width="13.28515625" style="1" customWidth="1"/>
    <col min="6898" max="6898" width="7.28515625" style="1" bestFit="1" customWidth="1"/>
    <col min="6899" max="6899" width="8.5703125" style="1" bestFit="1" customWidth="1"/>
    <col min="6900" max="6900" width="9.7109375" style="1" customWidth="1"/>
    <col min="6901" max="6901" width="11.85546875" style="1" bestFit="1" customWidth="1"/>
    <col min="6902" max="6902" width="12.28515625" style="1" customWidth="1"/>
    <col min="6903" max="6903" width="13.7109375" style="1" customWidth="1"/>
    <col min="6904" max="6904" width="7.85546875" style="1" customWidth="1"/>
    <col min="6905" max="6905" width="7.28515625" style="1" customWidth="1"/>
    <col min="6906" max="6906" width="6.7109375" style="1" bestFit="1" customWidth="1"/>
    <col min="6907" max="6907" width="6.85546875" style="1" customWidth="1"/>
    <col min="6908" max="6913" width="6.140625" style="1" bestFit="1" customWidth="1"/>
    <col min="6914" max="6914" width="9" style="1" customWidth="1"/>
    <col min="6915" max="6915" width="8.140625" style="1" customWidth="1"/>
    <col min="6916" max="6916" width="9" style="1" customWidth="1"/>
    <col min="6917" max="6917" width="9.5703125" style="1" customWidth="1"/>
    <col min="6918" max="6920" width="8" style="1" bestFit="1" customWidth="1"/>
    <col min="6921" max="6921" width="10.140625" style="1" customWidth="1"/>
    <col min="6922" max="6922" width="14" style="1" bestFit="1" customWidth="1"/>
    <col min="6923" max="7149" width="9.140625" style="1"/>
    <col min="7150" max="7150" width="8.140625" style="1" customWidth="1"/>
    <col min="7151" max="7151" width="62.28515625" style="1" customWidth="1"/>
    <col min="7152" max="7152" width="9.5703125" style="1" customWidth="1"/>
    <col min="7153" max="7153" width="13.28515625" style="1" customWidth="1"/>
    <col min="7154" max="7154" width="7.28515625" style="1" bestFit="1" customWidth="1"/>
    <col min="7155" max="7155" width="8.5703125" style="1" bestFit="1" customWidth="1"/>
    <col min="7156" max="7156" width="9.7109375" style="1" customWidth="1"/>
    <col min="7157" max="7157" width="11.85546875" style="1" bestFit="1" customWidth="1"/>
    <col min="7158" max="7158" width="12.28515625" style="1" customWidth="1"/>
    <col min="7159" max="7159" width="13.7109375" style="1" customWidth="1"/>
    <col min="7160" max="7160" width="7.85546875" style="1" customWidth="1"/>
    <col min="7161" max="7161" width="7.28515625" style="1" customWidth="1"/>
    <col min="7162" max="7162" width="6.7109375" style="1" bestFit="1" customWidth="1"/>
    <col min="7163" max="7163" width="6.85546875" style="1" customWidth="1"/>
    <col min="7164" max="7169" width="6.140625" style="1" bestFit="1" customWidth="1"/>
    <col min="7170" max="7170" width="9" style="1" customWidth="1"/>
    <col min="7171" max="7171" width="8.140625" style="1" customWidth="1"/>
    <col min="7172" max="7172" width="9" style="1" customWidth="1"/>
    <col min="7173" max="7173" width="9.5703125" style="1" customWidth="1"/>
    <col min="7174" max="7176" width="8" style="1" bestFit="1" customWidth="1"/>
    <col min="7177" max="7177" width="10.140625" style="1" customWidth="1"/>
    <col min="7178" max="7178" width="14" style="1" bestFit="1" customWidth="1"/>
    <col min="7179" max="7405" width="9.140625" style="1"/>
    <col min="7406" max="7406" width="8.140625" style="1" customWidth="1"/>
    <col min="7407" max="7407" width="62.28515625" style="1" customWidth="1"/>
    <col min="7408" max="7408" width="9.5703125" style="1" customWidth="1"/>
    <col min="7409" max="7409" width="13.28515625" style="1" customWidth="1"/>
    <col min="7410" max="7410" width="7.28515625" style="1" bestFit="1" customWidth="1"/>
    <col min="7411" max="7411" width="8.5703125" style="1" bestFit="1" customWidth="1"/>
    <col min="7412" max="7412" width="9.7109375" style="1" customWidth="1"/>
    <col min="7413" max="7413" width="11.85546875" style="1" bestFit="1" customWidth="1"/>
    <col min="7414" max="7414" width="12.28515625" style="1" customWidth="1"/>
    <col min="7415" max="7415" width="13.7109375" style="1" customWidth="1"/>
    <col min="7416" max="7416" width="7.85546875" style="1" customWidth="1"/>
    <col min="7417" max="7417" width="7.28515625" style="1" customWidth="1"/>
    <col min="7418" max="7418" width="6.7109375" style="1" bestFit="1" customWidth="1"/>
    <col min="7419" max="7419" width="6.85546875" style="1" customWidth="1"/>
    <col min="7420" max="7425" width="6.140625" style="1" bestFit="1" customWidth="1"/>
    <col min="7426" max="7426" width="9" style="1" customWidth="1"/>
    <col min="7427" max="7427" width="8.140625" style="1" customWidth="1"/>
    <col min="7428" max="7428" width="9" style="1" customWidth="1"/>
    <col min="7429" max="7429" width="9.5703125" style="1" customWidth="1"/>
    <col min="7430" max="7432" width="8" style="1" bestFit="1" customWidth="1"/>
    <col min="7433" max="7433" width="10.140625" style="1" customWidth="1"/>
    <col min="7434" max="7434" width="14" style="1" bestFit="1" customWidth="1"/>
    <col min="7435" max="7661" width="9.140625" style="1"/>
    <col min="7662" max="7662" width="8.140625" style="1" customWidth="1"/>
    <col min="7663" max="7663" width="62.28515625" style="1" customWidth="1"/>
    <col min="7664" max="7664" width="9.5703125" style="1" customWidth="1"/>
    <col min="7665" max="7665" width="13.28515625" style="1" customWidth="1"/>
    <col min="7666" max="7666" width="7.28515625" style="1" bestFit="1" customWidth="1"/>
    <col min="7667" max="7667" width="8.5703125" style="1" bestFit="1" customWidth="1"/>
    <col min="7668" max="7668" width="9.7109375" style="1" customWidth="1"/>
    <col min="7669" max="7669" width="11.85546875" style="1" bestFit="1" customWidth="1"/>
    <col min="7670" max="7670" width="12.28515625" style="1" customWidth="1"/>
    <col min="7671" max="7671" width="13.7109375" style="1" customWidth="1"/>
    <col min="7672" max="7672" width="7.85546875" style="1" customWidth="1"/>
    <col min="7673" max="7673" width="7.28515625" style="1" customWidth="1"/>
    <col min="7674" max="7674" width="6.7109375" style="1" bestFit="1" customWidth="1"/>
    <col min="7675" max="7675" width="6.85546875" style="1" customWidth="1"/>
    <col min="7676" max="7681" width="6.140625" style="1" bestFit="1" customWidth="1"/>
    <col min="7682" max="7682" width="9" style="1" customWidth="1"/>
    <col min="7683" max="7683" width="8.140625" style="1" customWidth="1"/>
    <col min="7684" max="7684" width="9" style="1" customWidth="1"/>
    <col min="7685" max="7685" width="9.5703125" style="1" customWidth="1"/>
    <col min="7686" max="7688" width="8" style="1" bestFit="1" customWidth="1"/>
    <col min="7689" max="7689" width="10.140625" style="1" customWidth="1"/>
    <col min="7690" max="7690" width="14" style="1" bestFit="1" customWidth="1"/>
    <col min="7691" max="7917" width="9.140625" style="1"/>
    <col min="7918" max="7918" width="8.140625" style="1" customWidth="1"/>
    <col min="7919" max="7919" width="62.28515625" style="1" customWidth="1"/>
    <col min="7920" max="7920" width="9.5703125" style="1" customWidth="1"/>
    <col min="7921" max="7921" width="13.28515625" style="1" customWidth="1"/>
    <col min="7922" max="7922" width="7.28515625" style="1" bestFit="1" customWidth="1"/>
    <col min="7923" max="7923" width="8.5703125" style="1" bestFit="1" customWidth="1"/>
    <col min="7924" max="7924" width="9.7109375" style="1" customWidth="1"/>
    <col min="7925" max="7925" width="11.85546875" style="1" bestFit="1" customWidth="1"/>
    <col min="7926" max="7926" width="12.28515625" style="1" customWidth="1"/>
    <col min="7927" max="7927" width="13.7109375" style="1" customWidth="1"/>
    <col min="7928" max="7928" width="7.85546875" style="1" customWidth="1"/>
    <col min="7929" max="7929" width="7.28515625" style="1" customWidth="1"/>
    <col min="7930" max="7930" width="6.7109375" style="1" bestFit="1" customWidth="1"/>
    <col min="7931" max="7931" width="6.85546875" style="1" customWidth="1"/>
    <col min="7932" max="7937" width="6.140625" style="1" bestFit="1" customWidth="1"/>
    <col min="7938" max="7938" width="9" style="1" customWidth="1"/>
    <col min="7939" max="7939" width="8.140625" style="1" customWidth="1"/>
    <col min="7940" max="7940" width="9" style="1" customWidth="1"/>
    <col min="7941" max="7941" width="9.5703125" style="1" customWidth="1"/>
    <col min="7942" max="7944" width="8" style="1" bestFit="1" customWidth="1"/>
    <col min="7945" max="7945" width="10.140625" style="1" customWidth="1"/>
    <col min="7946" max="7946" width="14" style="1" bestFit="1" customWidth="1"/>
    <col min="7947" max="8173" width="9.140625" style="1"/>
    <col min="8174" max="8174" width="8.140625" style="1" customWidth="1"/>
    <col min="8175" max="8175" width="62.28515625" style="1" customWidth="1"/>
    <col min="8176" max="8176" width="9.5703125" style="1" customWidth="1"/>
    <col min="8177" max="8177" width="13.28515625" style="1" customWidth="1"/>
    <col min="8178" max="8178" width="7.28515625" style="1" bestFit="1" customWidth="1"/>
    <col min="8179" max="8179" width="8.5703125" style="1" bestFit="1" customWidth="1"/>
    <col min="8180" max="8180" width="9.7109375" style="1" customWidth="1"/>
    <col min="8181" max="8181" width="11.85546875" style="1" bestFit="1" customWidth="1"/>
    <col min="8182" max="8182" width="12.28515625" style="1" customWidth="1"/>
    <col min="8183" max="8183" width="13.7109375" style="1" customWidth="1"/>
    <col min="8184" max="8184" width="7.85546875" style="1" customWidth="1"/>
    <col min="8185" max="8185" width="7.28515625" style="1" customWidth="1"/>
    <col min="8186" max="8186" width="6.7109375" style="1" bestFit="1" customWidth="1"/>
    <col min="8187" max="8187" width="6.85546875" style="1" customWidth="1"/>
    <col min="8188" max="8193" width="6.140625" style="1" bestFit="1" customWidth="1"/>
    <col min="8194" max="8194" width="9" style="1" customWidth="1"/>
    <col min="8195" max="8195" width="8.140625" style="1" customWidth="1"/>
    <col min="8196" max="8196" width="9" style="1" customWidth="1"/>
    <col min="8197" max="8197" width="9.5703125" style="1" customWidth="1"/>
    <col min="8198" max="8200" width="8" style="1" bestFit="1" customWidth="1"/>
    <col min="8201" max="8201" width="10.140625" style="1" customWidth="1"/>
    <col min="8202" max="8202" width="14" style="1" bestFit="1" customWidth="1"/>
    <col min="8203" max="8429" width="9.140625" style="1"/>
    <col min="8430" max="8430" width="8.140625" style="1" customWidth="1"/>
    <col min="8431" max="8431" width="62.28515625" style="1" customWidth="1"/>
    <col min="8432" max="8432" width="9.5703125" style="1" customWidth="1"/>
    <col min="8433" max="8433" width="13.28515625" style="1" customWidth="1"/>
    <col min="8434" max="8434" width="7.28515625" style="1" bestFit="1" customWidth="1"/>
    <col min="8435" max="8435" width="8.5703125" style="1" bestFit="1" customWidth="1"/>
    <col min="8436" max="8436" width="9.7109375" style="1" customWidth="1"/>
    <col min="8437" max="8437" width="11.85546875" style="1" bestFit="1" customWidth="1"/>
    <col min="8438" max="8438" width="12.28515625" style="1" customWidth="1"/>
    <col min="8439" max="8439" width="13.7109375" style="1" customWidth="1"/>
    <col min="8440" max="8440" width="7.85546875" style="1" customWidth="1"/>
    <col min="8441" max="8441" width="7.28515625" style="1" customWidth="1"/>
    <col min="8442" max="8442" width="6.7109375" style="1" bestFit="1" customWidth="1"/>
    <col min="8443" max="8443" width="6.85546875" style="1" customWidth="1"/>
    <col min="8444" max="8449" width="6.140625" style="1" bestFit="1" customWidth="1"/>
    <col min="8450" max="8450" width="9" style="1" customWidth="1"/>
    <col min="8451" max="8451" width="8.140625" style="1" customWidth="1"/>
    <col min="8452" max="8452" width="9" style="1" customWidth="1"/>
    <col min="8453" max="8453" width="9.5703125" style="1" customWidth="1"/>
    <col min="8454" max="8456" width="8" style="1" bestFit="1" customWidth="1"/>
    <col min="8457" max="8457" width="10.140625" style="1" customWidth="1"/>
    <col min="8458" max="8458" width="14" style="1" bestFit="1" customWidth="1"/>
    <col min="8459" max="8685" width="9.140625" style="1"/>
    <col min="8686" max="8686" width="8.140625" style="1" customWidth="1"/>
    <col min="8687" max="8687" width="62.28515625" style="1" customWidth="1"/>
    <col min="8688" max="8688" width="9.5703125" style="1" customWidth="1"/>
    <col min="8689" max="8689" width="13.28515625" style="1" customWidth="1"/>
    <col min="8690" max="8690" width="7.28515625" style="1" bestFit="1" customWidth="1"/>
    <col min="8691" max="8691" width="8.5703125" style="1" bestFit="1" customWidth="1"/>
    <col min="8692" max="8692" width="9.7109375" style="1" customWidth="1"/>
    <col min="8693" max="8693" width="11.85546875" style="1" bestFit="1" customWidth="1"/>
    <col min="8694" max="8694" width="12.28515625" style="1" customWidth="1"/>
    <col min="8695" max="8695" width="13.7109375" style="1" customWidth="1"/>
    <col min="8696" max="8696" width="7.85546875" style="1" customWidth="1"/>
    <col min="8697" max="8697" width="7.28515625" style="1" customWidth="1"/>
    <col min="8698" max="8698" width="6.7109375" style="1" bestFit="1" customWidth="1"/>
    <col min="8699" max="8699" width="6.85546875" style="1" customWidth="1"/>
    <col min="8700" max="8705" width="6.140625" style="1" bestFit="1" customWidth="1"/>
    <col min="8706" max="8706" width="9" style="1" customWidth="1"/>
    <col min="8707" max="8707" width="8.140625" style="1" customWidth="1"/>
    <col min="8708" max="8708" width="9" style="1" customWidth="1"/>
    <col min="8709" max="8709" width="9.5703125" style="1" customWidth="1"/>
    <col min="8710" max="8712" width="8" style="1" bestFit="1" customWidth="1"/>
    <col min="8713" max="8713" width="10.140625" style="1" customWidth="1"/>
    <col min="8714" max="8714" width="14" style="1" bestFit="1" customWidth="1"/>
    <col min="8715" max="8941" width="9.140625" style="1"/>
    <col min="8942" max="8942" width="8.140625" style="1" customWidth="1"/>
    <col min="8943" max="8943" width="62.28515625" style="1" customWidth="1"/>
    <col min="8944" max="8944" width="9.5703125" style="1" customWidth="1"/>
    <col min="8945" max="8945" width="13.28515625" style="1" customWidth="1"/>
    <col min="8946" max="8946" width="7.28515625" style="1" bestFit="1" customWidth="1"/>
    <col min="8947" max="8947" width="8.5703125" style="1" bestFit="1" customWidth="1"/>
    <col min="8948" max="8948" width="9.7109375" style="1" customWidth="1"/>
    <col min="8949" max="8949" width="11.85546875" style="1" bestFit="1" customWidth="1"/>
    <col min="8950" max="8950" width="12.28515625" style="1" customWidth="1"/>
    <col min="8951" max="8951" width="13.7109375" style="1" customWidth="1"/>
    <col min="8952" max="8952" width="7.85546875" style="1" customWidth="1"/>
    <col min="8953" max="8953" width="7.28515625" style="1" customWidth="1"/>
    <col min="8954" max="8954" width="6.7109375" style="1" bestFit="1" customWidth="1"/>
    <col min="8955" max="8955" width="6.85546875" style="1" customWidth="1"/>
    <col min="8956" max="8961" width="6.140625" style="1" bestFit="1" customWidth="1"/>
    <col min="8962" max="8962" width="9" style="1" customWidth="1"/>
    <col min="8963" max="8963" width="8.140625" style="1" customWidth="1"/>
    <col min="8964" max="8964" width="9" style="1" customWidth="1"/>
    <col min="8965" max="8965" width="9.5703125" style="1" customWidth="1"/>
    <col min="8966" max="8968" width="8" style="1" bestFit="1" customWidth="1"/>
    <col min="8969" max="8969" width="10.140625" style="1" customWidth="1"/>
    <col min="8970" max="8970" width="14" style="1" bestFit="1" customWidth="1"/>
    <col min="8971" max="9197" width="9.140625" style="1"/>
    <col min="9198" max="9198" width="8.140625" style="1" customWidth="1"/>
    <col min="9199" max="9199" width="62.28515625" style="1" customWidth="1"/>
    <col min="9200" max="9200" width="9.5703125" style="1" customWidth="1"/>
    <col min="9201" max="9201" width="13.28515625" style="1" customWidth="1"/>
    <col min="9202" max="9202" width="7.28515625" style="1" bestFit="1" customWidth="1"/>
    <col min="9203" max="9203" width="8.5703125" style="1" bestFit="1" customWidth="1"/>
    <col min="9204" max="9204" width="9.7109375" style="1" customWidth="1"/>
    <col min="9205" max="9205" width="11.85546875" style="1" bestFit="1" customWidth="1"/>
    <col min="9206" max="9206" width="12.28515625" style="1" customWidth="1"/>
    <col min="9207" max="9207" width="13.7109375" style="1" customWidth="1"/>
    <col min="9208" max="9208" width="7.85546875" style="1" customWidth="1"/>
    <col min="9209" max="9209" width="7.28515625" style="1" customWidth="1"/>
    <col min="9210" max="9210" width="6.7109375" style="1" bestFit="1" customWidth="1"/>
    <col min="9211" max="9211" width="6.85546875" style="1" customWidth="1"/>
    <col min="9212" max="9217" width="6.140625" style="1" bestFit="1" customWidth="1"/>
    <col min="9218" max="9218" width="9" style="1" customWidth="1"/>
    <col min="9219" max="9219" width="8.140625" style="1" customWidth="1"/>
    <col min="9220" max="9220" width="9" style="1" customWidth="1"/>
    <col min="9221" max="9221" width="9.5703125" style="1" customWidth="1"/>
    <col min="9222" max="9224" width="8" style="1" bestFit="1" customWidth="1"/>
    <col min="9225" max="9225" width="10.140625" style="1" customWidth="1"/>
    <col min="9226" max="9226" width="14" style="1" bestFit="1" customWidth="1"/>
    <col min="9227" max="9453" width="9.140625" style="1"/>
    <col min="9454" max="9454" width="8.140625" style="1" customWidth="1"/>
    <col min="9455" max="9455" width="62.28515625" style="1" customWidth="1"/>
    <col min="9456" max="9456" width="9.5703125" style="1" customWidth="1"/>
    <col min="9457" max="9457" width="13.28515625" style="1" customWidth="1"/>
    <col min="9458" max="9458" width="7.28515625" style="1" bestFit="1" customWidth="1"/>
    <col min="9459" max="9459" width="8.5703125" style="1" bestFit="1" customWidth="1"/>
    <col min="9460" max="9460" width="9.7109375" style="1" customWidth="1"/>
    <col min="9461" max="9461" width="11.85546875" style="1" bestFit="1" customWidth="1"/>
    <col min="9462" max="9462" width="12.28515625" style="1" customWidth="1"/>
    <col min="9463" max="9463" width="13.7109375" style="1" customWidth="1"/>
    <col min="9464" max="9464" width="7.85546875" style="1" customWidth="1"/>
    <col min="9465" max="9465" width="7.28515625" style="1" customWidth="1"/>
    <col min="9466" max="9466" width="6.7109375" style="1" bestFit="1" customWidth="1"/>
    <col min="9467" max="9467" width="6.85546875" style="1" customWidth="1"/>
    <col min="9468" max="9473" width="6.140625" style="1" bestFit="1" customWidth="1"/>
    <col min="9474" max="9474" width="9" style="1" customWidth="1"/>
    <col min="9475" max="9475" width="8.140625" style="1" customWidth="1"/>
    <col min="9476" max="9476" width="9" style="1" customWidth="1"/>
    <col min="9477" max="9477" width="9.5703125" style="1" customWidth="1"/>
    <col min="9478" max="9480" width="8" style="1" bestFit="1" customWidth="1"/>
    <col min="9481" max="9481" width="10.140625" style="1" customWidth="1"/>
    <col min="9482" max="9482" width="14" style="1" bestFit="1" customWidth="1"/>
    <col min="9483" max="9709" width="9.140625" style="1"/>
    <col min="9710" max="9710" width="8.140625" style="1" customWidth="1"/>
    <col min="9711" max="9711" width="62.28515625" style="1" customWidth="1"/>
    <col min="9712" max="9712" width="9.5703125" style="1" customWidth="1"/>
    <col min="9713" max="9713" width="13.28515625" style="1" customWidth="1"/>
    <col min="9714" max="9714" width="7.28515625" style="1" bestFit="1" customWidth="1"/>
    <col min="9715" max="9715" width="8.5703125" style="1" bestFit="1" customWidth="1"/>
    <col min="9716" max="9716" width="9.7109375" style="1" customWidth="1"/>
    <col min="9717" max="9717" width="11.85546875" style="1" bestFit="1" customWidth="1"/>
    <col min="9718" max="9718" width="12.28515625" style="1" customWidth="1"/>
    <col min="9719" max="9719" width="13.7109375" style="1" customWidth="1"/>
    <col min="9720" max="9720" width="7.85546875" style="1" customWidth="1"/>
    <col min="9721" max="9721" width="7.28515625" style="1" customWidth="1"/>
    <col min="9722" max="9722" width="6.7109375" style="1" bestFit="1" customWidth="1"/>
    <col min="9723" max="9723" width="6.85546875" style="1" customWidth="1"/>
    <col min="9724" max="9729" width="6.140625" style="1" bestFit="1" customWidth="1"/>
    <col min="9730" max="9730" width="9" style="1" customWidth="1"/>
    <col min="9731" max="9731" width="8.140625" style="1" customWidth="1"/>
    <col min="9732" max="9732" width="9" style="1" customWidth="1"/>
    <col min="9733" max="9733" width="9.5703125" style="1" customWidth="1"/>
    <col min="9734" max="9736" width="8" style="1" bestFit="1" customWidth="1"/>
    <col min="9737" max="9737" width="10.140625" style="1" customWidth="1"/>
    <col min="9738" max="9738" width="14" style="1" bestFit="1" customWidth="1"/>
    <col min="9739" max="9965" width="9.140625" style="1"/>
    <col min="9966" max="9966" width="8.140625" style="1" customWidth="1"/>
    <col min="9967" max="9967" width="62.28515625" style="1" customWidth="1"/>
    <col min="9968" max="9968" width="9.5703125" style="1" customWidth="1"/>
    <col min="9969" max="9969" width="13.28515625" style="1" customWidth="1"/>
    <col min="9970" max="9970" width="7.28515625" style="1" bestFit="1" customWidth="1"/>
    <col min="9971" max="9971" width="8.5703125" style="1" bestFit="1" customWidth="1"/>
    <col min="9972" max="9972" width="9.7109375" style="1" customWidth="1"/>
    <col min="9973" max="9973" width="11.85546875" style="1" bestFit="1" customWidth="1"/>
    <col min="9974" max="9974" width="12.28515625" style="1" customWidth="1"/>
    <col min="9975" max="9975" width="13.7109375" style="1" customWidth="1"/>
    <col min="9976" max="9976" width="7.85546875" style="1" customWidth="1"/>
    <col min="9977" max="9977" width="7.28515625" style="1" customWidth="1"/>
    <col min="9978" max="9978" width="6.7109375" style="1" bestFit="1" customWidth="1"/>
    <col min="9979" max="9979" width="6.85546875" style="1" customWidth="1"/>
    <col min="9980" max="9985" width="6.140625" style="1" bestFit="1" customWidth="1"/>
    <col min="9986" max="9986" width="9" style="1" customWidth="1"/>
    <col min="9987" max="9987" width="8.140625" style="1" customWidth="1"/>
    <col min="9988" max="9988" width="9" style="1" customWidth="1"/>
    <col min="9989" max="9989" width="9.5703125" style="1" customWidth="1"/>
    <col min="9990" max="9992" width="8" style="1" bestFit="1" customWidth="1"/>
    <col min="9993" max="9993" width="10.140625" style="1" customWidth="1"/>
    <col min="9994" max="9994" width="14" style="1" bestFit="1" customWidth="1"/>
    <col min="9995" max="10221" width="9.140625" style="1"/>
    <col min="10222" max="10222" width="8.140625" style="1" customWidth="1"/>
    <col min="10223" max="10223" width="62.28515625" style="1" customWidth="1"/>
    <col min="10224" max="10224" width="9.5703125" style="1" customWidth="1"/>
    <col min="10225" max="10225" width="13.28515625" style="1" customWidth="1"/>
    <col min="10226" max="10226" width="7.28515625" style="1" bestFit="1" customWidth="1"/>
    <col min="10227" max="10227" width="8.5703125" style="1" bestFit="1" customWidth="1"/>
    <col min="10228" max="10228" width="9.7109375" style="1" customWidth="1"/>
    <col min="10229" max="10229" width="11.85546875" style="1" bestFit="1" customWidth="1"/>
    <col min="10230" max="10230" width="12.28515625" style="1" customWidth="1"/>
    <col min="10231" max="10231" width="13.7109375" style="1" customWidth="1"/>
    <col min="10232" max="10232" width="7.85546875" style="1" customWidth="1"/>
    <col min="10233" max="10233" width="7.28515625" style="1" customWidth="1"/>
    <col min="10234" max="10234" width="6.7109375" style="1" bestFit="1" customWidth="1"/>
    <col min="10235" max="10235" width="6.85546875" style="1" customWidth="1"/>
    <col min="10236" max="10241" width="6.140625" style="1" bestFit="1" customWidth="1"/>
    <col min="10242" max="10242" width="9" style="1" customWidth="1"/>
    <col min="10243" max="10243" width="8.140625" style="1" customWidth="1"/>
    <col min="10244" max="10244" width="9" style="1" customWidth="1"/>
    <col min="10245" max="10245" width="9.5703125" style="1" customWidth="1"/>
    <col min="10246" max="10248" width="8" style="1" bestFit="1" customWidth="1"/>
    <col min="10249" max="10249" width="10.140625" style="1" customWidth="1"/>
    <col min="10250" max="10250" width="14" style="1" bestFit="1" customWidth="1"/>
    <col min="10251" max="10477" width="9.140625" style="1"/>
    <col min="10478" max="10478" width="8.140625" style="1" customWidth="1"/>
    <col min="10479" max="10479" width="62.28515625" style="1" customWidth="1"/>
    <col min="10480" max="10480" width="9.5703125" style="1" customWidth="1"/>
    <col min="10481" max="10481" width="13.28515625" style="1" customWidth="1"/>
    <col min="10482" max="10482" width="7.28515625" style="1" bestFit="1" customWidth="1"/>
    <col min="10483" max="10483" width="8.5703125" style="1" bestFit="1" customWidth="1"/>
    <col min="10484" max="10484" width="9.7109375" style="1" customWidth="1"/>
    <col min="10485" max="10485" width="11.85546875" style="1" bestFit="1" customWidth="1"/>
    <col min="10486" max="10486" width="12.28515625" style="1" customWidth="1"/>
    <col min="10487" max="10487" width="13.7109375" style="1" customWidth="1"/>
    <col min="10488" max="10488" width="7.85546875" style="1" customWidth="1"/>
    <col min="10489" max="10489" width="7.28515625" style="1" customWidth="1"/>
    <col min="10490" max="10490" width="6.7109375" style="1" bestFit="1" customWidth="1"/>
    <col min="10491" max="10491" width="6.85546875" style="1" customWidth="1"/>
    <col min="10492" max="10497" width="6.140625" style="1" bestFit="1" customWidth="1"/>
    <col min="10498" max="10498" width="9" style="1" customWidth="1"/>
    <col min="10499" max="10499" width="8.140625" style="1" customWidth="1"/>
    <col min="10500" max="10500" width="9" style="1" customWidth="1"/>
    <col min="10501" max="10501" width="9.5703125" style="1" customWidth="1"/>
    <col min="10502" max="10504" width="8" style="1" bestFit="1" customWidth="1"/>
    <col min="10505" max="10505" width="10.140625" style="1" customWidth="1"/>
    <col min="10506" max="10506" width="14" style="1" bestFit="1" customWidth="1"/>
    <col min="10507" max="10733" width="9.140625" style="1"/>
    <col min="10734" max="10734" width="8.140625" style="1" customWidth="1"/>
    <col min="10735" max="10735" width="62.28515625" style="1" customWidth="1"/>
    <col min="10736" max="10736" width="9.5703125" style="1" customWidth="1"/>
    <col min="10737" max="10737" width="13.28515625" style="1" customWidth="1"/>
    <col min="10738" max="10738" width="7.28515625" style="1" bestFit="1" customWidth="1"/>
    <col min="10739" max="10739" width="8.5703125" style="1" bestFit="1" customWidth="1"/>
    <col min="10740" max="10740" width="9.7109375" style="1" customWidth="1"/>
    <col min="10741" max="10741" width="11.85546875" style="1" bestFit="1" customWidth="1"/>
    <col min="10742" max="10742" width="12.28515625" style="1" customWidth="1"/>
    <col min="10743" max="10743" width="13.7109375" style="1" customWidth="1"/>
    <col min="10744" max="10744" width="7.85546875" style="1" customWidth="1"/>
    <col min="10745" max="10745" width="7.28515625" style="1" customWidth="1"/>
    <col min="10746" max="10746" width="6.7109375" style="1" bestFit="1" customWidth="1"/>
    <col min="10747" max="10747" width="6.85546875" style="1" customWidth="1"/>
    <col min="10748" max="10753" width="6.140625" style="1" bestFit="1" customWidth="1"/>
    <col min="10754" max="10754" width="9" style="1" customWidth="1"/>
    <col min="10755" max="10755" width="8.140625" style="1" customWidth="1"/>
    <col min="10756" max="10756" width="9" style="1" customWidth="1"/>
    <col min="10757" max="10757" width="9.5703125" style="1" customWidth="1"/>
    <col min="10758" max="10760" width="8" style="1" bestFit="1" customWidth="1"/>
    <col min="10761" max="10761" width="10.140625" style="1" customWidth="1"/>
    <col min="10762" max="10762" width="14" style="1" bestFit="1" customWidth="1"/>
    <col min="10763" max="10989" width="9.140625" style="1"/>
    <col min="10990" max="10990" width="8.140625" style="1" customWidth="1"/>
    <col min="10991" max="10991" width="62.28515625" style="1" customWidth="1"/>
    <col min="10992" max="10992" width="9.5703125" style="1" customWidth="1"/>
    <col min="10993" max="10993" width="13.28515625" style="1" customWidth="1"/>
    <col min="10994" max="10994" width="7.28515625" style="1" bestFit="1" customWidth="1"/>
    <col min="10995" max="10995" width="8.5703125" style="1" bestFit="1" customWidth="1"/>
    <col min="10996" max="10996" width="9.7109375" style="1" customWidth="1"/>
    <col min="10997" max="10997" width="11.85546875" style="1" bestFit="1" customWidth="1"/>
    <col min="10998" max="10998" width="12.28515625" style="1" customWidth="1"/>
    <col min="10999" max="10999" width="13.7109375" style="1" customWidth="1"/>
    <col min="11000" max="11000" width="7.85546875" style="1" customWidth="1"/>
    <col min="11001" max="11001" width="7.28515625" style="1" customWidth="1"/>
    <col min="11002" max="11002" width="6.7109375" style="1" bestFit="1" customWidth="1"/>
    <col min="11003" max="11003" width="6.85546875" style="1" customWidth="1"/>
    <col min="11004" max="11009" width="6.140625" style="1" bestFit="1" customWidth="1"/>
    <col min="11010" max="11010" width="9" style="1" customWidth="1"/>
    <col min="11011" max="11011" width="8.140625" style="1" customWidth="1"/>
    <col min="11012" max="11012" width="9" style="1" customWidth="1"/>
    <col min="11013" max="11013" width="9.5703125" style="1" customWidth="1"/>
    <col min="11014" max="11016" width="8" style="1" bestFit="1" customWidth="1"/>
    <col min="11017" max="11017" width="10.140625" style="1" customWidth="1"/>
    <col min="11018" max="11018" width="14" style="1" bestFit="1" customWidth="1"/>
    <col min="11019" max="11245" width="9.140625" style="1"/>
    <col min="11246" max="11246" width="8.140625" style="1" customWidth="1"/>
    <col min="11247" max="11247" width="62.28515625" style="1" customWidth="1"/>
    <col min="11248" max="11248" width="9.5703125" style="1" customWidth="1"/>
    <col min="11249" max="11249" width="13.28515625" style="1" customWidth="1"/>
    <col min="11250" max="11250" width="7.28515625" style="1" bestFit="1" customWidth="1"/>
    <col min="11251" max="11251" width="8.5703125" style="1" bestFit="1" customWidth="1"/>
    <col min="11252" max="11252" width="9.7109375" style="1" customWidth="1"/>
    <col min="11253" max="11253" width="11.85546875" style="1" bestFit="1" customWidth="1"/>
    <col min="11254" max="11254" width="12.28515625" style="1" customWidth="1"/>
    <col min="11255" max="11255" width="13.7109375" style="1" customWidth="1"/>
    <col min="11256" max="11256" width="7.85546875" style="1" customWidth="1"/>
    <col min="11257" max="11257" width="7.28515625" style="1" customWidth="1"/>
    <col min="11258" max="11258" width="6.7109375" style="1" bestFit="1" customWidth="1"/>
    <col min="11259" max="11259" width="6.85546875" style="1" customWidth="1"/>
    <col min="11260" max="11265" width="6.140625" style="1" bestFit="1" customWidth="1"/>
    <col min="11266" max="11266" width="9" style="1" customWidth="1"/>
    <col min="11267" max="11267" width="8.140625" style="1" customWidth="1"/>
    <col min="11268" max="11268" width="9" style="1" customWidth="1"/>
    <col min="11269" max="11269" width="9.5703125" style="1" customWidth="1"/>
    <col min="11270" max="11272" width="8" style="1" bestFit="1" customWidth="1"/>
    <col min="11273" max="11273" width="10.140625" style="1" customWidth="1"/>
    <col min="11274" max="11274" width="14" style="1" bestFit="1" customWidth="1"/>
    <col min="11275" max="11501" width="9.140625" style="1"/>
    <col min="11502" max="11502" width="8.140625" style="1" customWidth="1"/>
    <col min="11503" max="11503" width="62.28515625" style="1" customWidth="1"/>
    <col min="11504" max="11504" width="9.5703125" style="1" customWidth="1"/>
    <col min="11505" max="11505" width="13.28515625" style="1" customWidth="1"/>
    <col min="11506" max="11506" width="7.28515625" style="1" bestFit="1" customWidth="1"/>
    <col min="11507" max="11507" width="8.5703125" style="1" bestFit="1" customWidth="1"/>
    <col min="11508" max="11508" width="9.7109375" style="1" customWidth="1"/>
    <col min="11509" max="11509" width="11.85546875" style="1" bestFit="1" customWidth="1"/>
    <col min="11510" max="11510" width="12.28515625" style="1" customWidth="1"/>
    <col min="11511" max="11511" width="13.7109375" style="1" customWidth="1"/>
    <col min="11512" max="11512" width="7.85546875" style="1" customWidth="1"/>
    <col min="11513" max="11513" width="7.28515625" style="1" customWidth="1"/>
    <col min="11514" max="11514" width="6.7109375" style="1" bestFit="1" customWidth="1"/>
    <col min="11515" max="11515" width="6.85546875" style="1" customWidth="1"/>
    <col min="11516" max="11521" width="6.140625" style="1" bestFit="1" customWidth="1"/>
    <col min="11522" max="11522" width="9" style="1" customWidth="1"/>
    <col min="11523" max="11523" width="8.140625" style="1" customWidth="1"/>
    <col min="11524" max="11524" width="9" style="1" customWidth="1"/>
    <col min="11525" max="11525" width="9.5703125" style="1" customWidth="1"/>
    <col min="11526" max="11528" width="8" style="1" bestFit="1" customWidth="1"/>
    <col min="11529" max="11529" width="10.140625" style="1" customWidth="1"/>
    <col min="11530" max="11530" width="14" style="1" bestFit="1" customWidth="1"/>
    <col min="11531" max="11757" width="9.140625" style="1"/>
    <col min="11758" max="11758" width="8.140625" style="1" customWidth="1"/>
    <col min="11759" max="11759" width="62.28515625" style="1" customWidth="1"/>
    <col min="11760" max="11760" width="9.5703125" style="1" customWidth="1"/>
    <col min="11761" max="11761" width="13.28515625" style="1" customWidth="1"/>
    <col min="11762" max="11762" width="7.28515625" style="1" bestFit="1" customWidth="1"/>
    <col min="11763" max="11763" width="8.5703125" style="1" bestFit="1" customWidth="1"/>
    <col min="11764" max="11764" width="9.7109375" style="1" customWidth="1"/>
    <col min="11765" max="11765" width="11.85546875" style="1" bestFit="1" customWidth="1"/>
    <col min="11766" max="11766" width="12.28515625" style="1" customWidth="1"/>
    <col min="11767" max="11767" width="13.7109375" style="1" customWidth="1"/>
    <col min="11768" max="11768" width="7.85546875" style="1" customWidth="1"/>
    <col min="11769" max="11769" width="7.28515625" style="1" customWidth="1"/>
    <col min="11770" max="11770" width="6.7109375" style="1" bestFit="1" customWidth="1"/>
    <col min="11771" max="11771" width="6.85546875" style="1" customWidth="1"/>
    <col min="11772" max="11777" width="6.140625" style="1" bestFit="1" customWidth="1"/>
    <col min="11778" max="11778" width="9" style="1" customWidth="1"/>
    <col min="11779" max="11779" width="8.140625" style="1" customWidth="1"/>
    <col min="11780" max="11780" width="9" style="1" customWidth="1"/>
    <col min="11781" max="11781" width="9.5703125" style="1" customWidth="1"/>
    <col min="11782" max="11784" width="8" style="1" bestFit="1" customWidth="1"/>
    <col min="11785" max="11785" width="10.140625" style="1" customWidth="1"/>
    <col min="11786" max="11786" width="14" style="1" bestFit="1" customWidth="1"/>
    <col min="11787" max="12013" width="9.140625" style="1"/>
    <col min="12014" max="12014" width="8.140625" style="1" customWidth="1"/>
    <col min="12015" max="12015" width="62.28515625" style="1" customWidth="1"/>
    <col min="12016" max="12016" width="9.5703125" style="1" customWidth="1"/>
    <col min="12017" max="12017" width="13.28515625" style="1" customWidth="1"/>
    <col min="12018" max="12018" width="7.28515625" style="1" bestFit="1" customWidth="1"/>
    <col min="12019" max="12019" width="8.5703125" style="1" bestFit="1" customWidth="1"/>
    <col min="12020" max="12020" width="9.7109375" style="1" customWidth="1"/>
    <col min="12021" max="12021" width="11.85546875" style="1" bestFit="1" customWidth="1"/>
    <col min="12022" max="12022" width="12.28515625" style="1" customWidth="1"/>
    <col min="12023" max="12023" width="13.7109375" style="1" customWidth="1"/>
    <col min="12024" max="12024" width="7.85546875" style="1" customWidth="1"/>
    <col min="12025" max="12025" width="7.28515625" style="1" customWidth="1"/>
    <col min="12026" max="12026" width="6.7109375" style="1" bestFit="1" customWidth="1"/>
    <col min="12027" max="12027" width="6.85546875" style="1" customWidth="1"/>
    <col min="12028" max="12033" width="6.140625" style="1" bestFit="1" customWidth="1"/>
    <col min="12034" max="12034" width="9" style="1" customWidth="1"/>
    <col min="12035" max="12035" width="8.140625" style="1" customWidth="1"/>
    <col min="12036" max="12036" width="9" style="1" customWidth="1"/>
    <col min="12037" max="12037" width="9.5703125" style="1" customWidth="1"/>
    <col min="12038" max="12040" width="8" style="1" bestFit="1" customWidth="1"/>
    <col min="12041" max="12041" width="10.140625" style="1" customWidth="1"/>
    <col min="12042" max="12042" width="14" style="1" bestFit="1" customWidth="1"/>
    <col min="12043" max="12269" width="9.140625" style="1"/>
    <col min="12270" max="12270" width="8.140625" style="1" customWidth="1"/>
    <col min="12271" max="12271" width="62.28515625" style="1" customWidth="1"/>
    <col min="12272" max="12272" width="9.5703125" style="1" customWidth="1"/>
    <col min="12273" max="12273" width="13.28515625" style="1" customWidth="1"/>
    <col min="12274" max="12274" width="7.28515625" style="1" bestFit="1" customWidth="1"/>
    <col min="12275" max="12275" width="8.5703125" style="1" bestFit="1" customWidth="1"/>
    <col min="12276" max="12276" width="9.7109375" style="1" customWidth="1"/>
    <col min="12277" max="12277" width="11.85546875" style="1" bestFit="1" customWidth="1"/>
    <col min="12278" max="12278" width="12.28515625" style="1" customWidth="1"/>
    <col min="12279" max="12279" width="13.7109375" style="1" customWidth="1"/>
    <col min="12280" max="12280" width="7.85546875" style="1" customWidth="1"/>
    <col min="12281" max="12281" width="7.28515625" style="1" customWidth="1"/>
    <col min="12282" max="12282" width="6.7109375" style="1" bestFit="1" customWidth="1"/>
    <col min="12283" max="12283" width="6.85546875" style="1" customWidth="1"/>
    <col min="12284" max="12289" width="6.140625" style="1" bestFit="1" customWidth="1"/>
    <col min="12290" max="12290" width="9" style="1" customWidth="1"/>
    <col min="12291" max="12291" width="8.140625" style="1" customWidth="1"/>
    <col min="12292" max="12292" width="9" style="1" customWidth="1"/>
    <col min="12293" max="12293" width="9.5703125" style="1" customWidth="1"/>
    <col min="12294" max="12296" width="8" style="1" bestFit="1" customWidth="1"/>
    <col min="12297" max="12297" width="10.140625" style="1" customWidth="1"/>
    <col min="12298" max="12298" width="14" style="1" bestFit="1" customWidth="1"/>
    <col min="12299" max="12525" width="9.140625" style="1"/>
    <col min="12526" max="12526" width="8.140625" style="1" customWidth="1"/>
    <col min="12527" max="12527" width="62.28515625" style="1" customWidth="1"/>
    <col min="12528" max="12528" width="9.5703125" style="1" customWidth="1"/>
    <col min="12529" max="12529" width="13.28515625" style="1" customWidth="1"/>
    <col min="12530" max="12530" width="7.28515625" style="1" bestFit="1" customWidth="1"/>
    <col min="12531" max="12531" width="8.5703125" style="1" bestFit="1" customWidth="1"/>
    <col min="12532" max="12532" width="9.7109375" style="1" customWidth="1"/>
    <col min="12533" max="12533" width="11.85546875" style="1" bestFit="1" customWidth="1"/>
    <col min="12534" max="12534" width="12.28515625" style="1" customWidth="1"/>
    <col min="12535" max="12535" width="13.7109375" style="1" customWidth="1"/>
    <col min="12536" max="12536" width="7.85546875" style="1" customWidth="1"/>
    <col min="12537" max="12537" width="7.28515625" style="1" customWidth="1"/>
    <col min="12538" max="12538" width="6.7109375" style="1" bestFit="1" customWidth="1"/>
    <col min="12539" max="12539" width="6.85546875" style="1" customWidth="1"/>
    <col min="12540" max="12545" width="6.140625" style="1" bestFit="1" customWidth="1"/>
    <col min="12546" max="12546" width="9" style="1" customWidth="1"/>
    <col min="12547" max="12547" width="8.140625" style="1" customWidth="1"/>
    <col min="12548" max="12548" width="9" style="1" customWidth="1"/>
    <col min="12549" max="12549" width="9.5703125" style="1" customWidth="1"/>
    <col min="12550" max="12552" width="8" style="1" bestFit="1" customWidth="1"/>
    <col min="12553" max="12553" width="10.140625" style="1" customWidth="1"/>
    <col min="12554" max="12554" width="14" style="1" bestFit="1" customWidth="1"/>
    <col min="12555" max="12781" width="9.140625" style="1"/>
    <col min="12782" max="12782" width="8.140625" style="1" customWidth="1"/>
    <col min="12783" max="12783" width="62.28515625" style="1" customWidth="1"/>
    <col min="12784" max="12784" width="9.5703125" style="1" customWidth="1"/>
    <col min="12785" max="12785" width="13.28515625" style="1" customWidth="1"/>
    <col min="12786" max="12786" width="7.28515625" style="1" bestFit="1" customWidth="1"/>
    <col min="12787" max="12787" width="8.5703125" style="1" bestFit="1" customWidth="1"/>
    <col min="12788" max="12788" width="9.7109375" style="1" customWidth="1"/>
    <col min="12789" max="12789" width="11.85546875" style="1" bestFit="1" customWidth="1"/>
    <col min="12790" max="12790" width="12.28515625" style="1" customWidth="1"/>
    <col min="12791" max="12791" width="13.7109375" style="1" customWidth="1"/>
    <col min="12792" max="12792" width="7.85546875" style="1" customWidth="1"/>
    <col min="12793" max="12793" width="7.28515625" style="1" customWidth="1"/>
    <col min="12794" max="12794" width="6.7109375" style="1" bestFit="1" customWidth="1"/>
    <col min="12795" max="12795" width="6.85546875" style="1" customWidth="1"/>
    <col min="12796" max="12801" width="6.140625" style="1" bestFit="1" customWidth="1"/>
    <col min="12802" max="12802" width="9" style="1" customWidth="1"/>
    <col min="12803" max="12803" width="8.140625" style="1" customWidth="1"/>
    <col min="12804" max="12804" width="9" style="1" customWidth="1"/>
    <col min="12805" max="12805" width="9.5703125" style="1" customWidth="1"/>
    <col min="12806" max="12808" width="8" style="1" bestFit="1" customWidth="1"/>
    <col min="12809" max="12809" width="10.140625" style="1" customWidth="1"/>
    <col min="12810" max="12810" width="14" style="1" bestFit="1" customWidth="1"/>
    <col min="12811" max="13037" width="9.140625" style="1"/>
    <col min="13038" max="13038" width="8.140625" style="1" customWidth="1"/>
    <col min="13039" max="13039" width="62.28515625" style="1" customWidth="1"/>
    <col min="13040" max="13040" width="9.5703125" style="1" customWidth="1"/>
    <col min="13041" max="13041" width="13.28515625" style="1" customWidth="1"/>
    <col min="13042" max="13042" width="7.28515625" style="1" bestFit="1" customWidth="1"/>
    <col min="13043" max="13043" width="8.5703125" style="1" bestFit="1" customWidth="1"/>
    <col min="13044" max="13044" width="9.7109375" style="1" customWidth="1"/>
    <col min="13045" max="13045" width="11.85546875" style="1" bestFit="1" customWidth="1"/>
    <col min="13046" max="13046" width="12.28515625" style="1" customWidth="1"/>
    <col min="13047" max="13047" width="13.7109375" style="1" customWidth="1"/>
    <col min="13048" max="13048" width="7.85546875" style="1" customWidth="1"/>
    <col min="13049" max="13049" width="7.28515625" style="1" customWidth="1"/>
    <col min="13050" max="13050" width="6.7109375" style="1" bestFit="1" customWidth="1"/>
    <col min="13051" max="13051" width="6.85546875" style="1" customWidth="1"/>
    <col min="13052" max="13057" width="6.140625" style="1" bestFit="1" customWidth="1"/>
    <col min="13058" max="13058" width="9" style="1" customWidth="1"/>
    <col min="13059" max="13059" width="8.140625" style="1" customWidth="1"/>
    <col min="13060" max="13060" width="9" style="1" customWidth="1"/>
    <col min="13061" max="13061" width="9.5703125" style="1" customWidth="1"/>
    <col min="13062" max="13064" width="8" style="1" bestFit="1" customWidth="1"/>
    <col min="13065" max="13065" width="10.140625" style="1" customWidth="1"/>
    <col min="13066" max="13066" width="14" style="1" bestFit="1" customWidth="1"/>
    <col min="13067" max="13293" width="9.140625" style="1"/>
    <col min="13294" max="13294" width="8.140625" style="1" customWidth="1"/>
    <col min="13295" max="13295" width="62.28515625" style="1" customWidth="1"/>
    <col min="13296" max="13296" width="9.5703125" style="1" customWidth="1"/>
    <col min="13297" max="13297" width="13.28515625" style="1" customWidth="1"/>
    <col min="13298" max="13298" width="7.28515625" style="1" bestFit="1" customWidth="1"/>
    <col min="13299" max="13299" width="8.5703125" style="1" bestFit="1" customWidth="1"/>
    <col min="13300" max="13300" width="9.7109375" style="1" customWidth="1"/>
    <col min="13301" max="13301" width="11.85546875" style="1" bestFit="1" customWidth="1"/>
    <col min="13302" max="13302" width="12.28515625" style="1" customWidth="1"/>
    <col min="13303" max="13303" width="13.7109375" style="1" customWidth="1"/>
    <col min="13304" max="13304" width="7.85546875" style="1" customWidth="1"/>
    <col min="13305" max="13305" width="7.28515625" style="1" customWidth="1"/>
    <col min="13306" max="13306" width="6.7109375" style="1" bestFit="1" customWidth="1"/>
    <col min="13307" max="13307" width="6.85546875" style="1" customWidth="1"/>
    <col min="13308" max="13313" width="6.140625" style="1" bestFit="1" customWidth="1"/>
    <col min="13314" max="13314" width="9" style="1" customWidth="1"/>
    <col min="13315" max="13315" width="8.140625" style="1" customWidth="1"/>
    <col min="13316" max="13316" width="9" style="1" customWidth="1"/>
    <col min="13317" max="13317" width="9.5703125" style="1" customWidth="1"/>
    <col min="13318" max="13320" width="8" style="1" bestFit="1" customWidth="1"/>
    <col min="13321" max="13321" width="10.140625" style="1" customWidth="1"/>
    <col min="13322" max="13322" width="14" style="1" bestFit="1" customWidth="1"/>
    <col min="13323" max="13549" width="9.140625" style="1"/>
    <col min="13550" max="13550" width="8.140625" style="1" customWidth="1"/>
    <col min="13551" max="13551" width="62.28515625" style="1" customWidth="1"/>
    <col min="13552" max="13552" width="9.5703125" style="1" customWidth="1"/>
    <col min="13553" max="13553" width="13.28515625" style="1" customWidth="1"/>
    <col min="13554" max="13554" width="7.28515625" style="1" bestFit="1" customWidth="1"/>
    <col min="13555" max="13555" width="8.5703125" style="1" bestFit="1" customWidth="1"/>
    <col min="13556" max="13556" width="9.7109375" style="1" customWidth="1"/>
    <col min="13557" max="13557" width="11.85546875" style="1" bestFit="1" customWidth="1"/>
    <col min="13558" max="13558" width="12.28515625" style="1" customWidth="1"/>
    <col min="13559" max="13559" width="13.7109375" style="1" customWidth="1"/>
    <col min="13560" max="13560" width="7.85546875" style="1" customWidth="1"/>
    <col min="13561" max="13561" width="7.28515625" style="1" customWidth="1"/>
    <col min="13562" max="13562" width="6.7109375" style="1" bestFit="1" customWidth="1"/>
    <col min="13563" max="13563" width="6.85546875" style="1" customWidth="1"/>
    <col min="13564" max="13569" width="6.140625" style="1" bestFit="1" customWidth="1"/>
    <col min="13570" max="13570" width="9" style="1" customWidth="1"/>
    <col min="13571" max="13571" width="8.140625" style="1" customWidth="1"/>
    <col min="13572" max="13572" width="9" style="1" customWidth="1"/>
    <col min="13573" max="13573" width="9.5703125" style="1" customWidth="1"/>
    <col min="13574" max="13576" width="8" style="1" bestFit="1" customWidth="1"/>
    <col min="13577" max="13577" width="10.140625" style="1" customWidth="1"/>
    <col min="13578" max="13578" width="14" style="1" bestFit="1" customWidth="1"/>
    <col min="13579" max="13805" width="9.140625" style="1"/>
    <col min="13806" max="13806" width="8.140625" style="1" customWidth="1"/>
    <col min="13807" max="13807" width="62.28515625" style="1" customWidth="1"/>
    <col min="13808" max="13808" width="9.5703125" style="1" customWidth="1"/>
    <col min="13809" max="13809" width="13.28515625" style="1" customWidth="1"/>
    <col min="13810" max="13810" width="7.28515625" style="1" bestFit="1" customWidth="1"/>
    <col min="13811" max="13811" width="8.5703125" style="1" bestFit="1" customWidth="1"/>
    <col min="13812" max="13812" width="9.7109375" style="1" customWidth="1"/>
    <col min="13813" max="13813" width="11.85546875" style="1" bestFit="1" customWidth="1"/>
    <col min="13814" max="13814" width="12.28515625" style="1" customWidth="1"/>
    <col min="13815" max="13815" width="13.7109375" style="1" customWidth="1"/>
    <col min="13816" max="13816" width="7.85546875" style="1" customWidth="1"/>
    <col min="13817" max="13817" width="7.28515625" style="1" customWidth="1"/>
    <col min="13818" max="13818" width="6.7109375" style="1" bestFit="1" customWidth="1"/>
    <col min="13819" max="13819" width="6.85546875" style="1" customWidth="1"/>
    <col min="13820" max="13825" width="6.140625" style="1" bestFit="1" customWidth="1"/>
    <col min="13826" max="13826" width="9" style="1" customWidth="1"/>
    <col min="13827" max="13827" width="8.140625" style="1" customWidth="1"/>
    <col min="13828" max="13828" width="9" style="1" customWidth="1"/>
    <col min="13829" max="13829" width="9.5703125" style="1" customWidth="1"/>
    <col min="13830" max="13832" width="8" style="1" bestFit="1" customWidth="1"/>
    <col min="13833" max="13833" width="10.140625" style="1" customWidth="1"/>
    <col min="13834" max="13834" width="14" style="1" bestFit="1" customWidth="1"/>
    <col min="13835" max="14061" width="9.140625" style="1"/>
    <col min="14062" max="14062" width="8.140625" style="1" customWidth="1"/>
    <col min="14063" max="14063" width="62.28515625" style="1" customWidth="1"/>
    <col min="14064" max="14064" width="9.5703125" style="1" customWidth="1"/>
    <col min="14065" max="14065" width="13.28515625" style="1" customWidth="1"/>
    <col min="14066" max="14066" width="7.28515625" style="1" bestFit="1" customWidth="1"/>
    <col min="14067" max="14067" width="8.5703125" style="1" bestFit="1" customWidth="1"/>
    <col min="14068" max="14068" width="9.7109375" style="1" customWidth="1"/>
    <col min="14069" max="14069" width="11.85546875" style="1" bestFit="1" customWidth="1"/>
    <col min="14070" max="14070" width="12.28515625" style="1" customWidth="1"/>
    <col min="14071" max="14071" width="13.7109375" style="1" customWidth="1"/>
    <col min="14072" max="14072" width="7.85546875" style="1" customWidth="1"/>
    <col min="14073" max="14073" width="7.28515625" style="1" customWidth="1"/>
    <col min="14074" max="14074" width="6.7109375" style="1" bestFit="1" customWidth="1"/>
    <col min="14075" max="14075" width="6.85546875" style="1" customWidth="1"/>
    <col min="14076" max="14081" width="6.140625" style="1" bestFit="1" customWidth="1"/>
    <col min="14082" max="14082" width="9" style="1" customWidth="1"/>
    <col min="14083" max="14083" width="8.140625" style="1" customWidth="1"/>
    <col min="14084" max="14084" width="9" style="1" customWidth="1"/>
    <col min="14085" max="14085" width="9.5703125" style="1" customWidth="1"/>
    <col min="14086" max="14088" width="8" style="1" bestFit="1" customWidth="1"/>
    <col min="14089" max="14089" width="10.140625" style="1" customWidth="1"/>
    <col min="14090" max="14090" width="14" style="1" bestFit="1" customWidth="1"/>
    <col min="14091" max="14317" width="9.140625" style="1"/>
    <col min="14318" max="14318" width="8.140625" style="1" customWidth="1"/>
    <col min="14319" max="14319" width="62.28515625" style="1" customWidth="1"/>
    <col min="14320" max="14320" width="9.5703125" style="1" customWidth="1"/>
    <col min="14321" max="14321" width="13.28515625" style="1" customWidth="1"/>
    <col min="14322" max="14322" width="7.28515625" style="1" bestFit="1" customWidth="1"/>
    <col min="14323" max="14323" width="8.5703125" style="1" bestFit="1" customWidth="1"/>
    <col min="14324" max="14324" width="9.7109375" style="1" customWidth="1"/>
    <col min="14325" max="14325" width="11.85546875" style="1" bestFit="1" customWidth="1"/>
    <col min="14326" max="14326" width="12.28515625" style="1" customWidth="1"/>
    <col min="14327" max="14327" width="13.7109375" style="1" customWidth="1"/>
    <col min="14328" max="14328" width="7.85546875" style="1" customWidth="1"/>
    <col min="14329" max="14329" width="7.28515625" style="1" customWidth="1"/>
    <col min="14330" max="14330" width="6.7109375" style="1" bestFit="1" customWidth="1"/>
    <col min="14331" max="14331" width="6.85546875" style="1" customWidth="1"/>
    <col min="14332" max="14337" width="6.140625" style="1" bestFit="1" customWidth="1"/>
    <col min="14338" max="14338" width="9" style="1" customWidth="1"/>
    <col min="14339" max="14339" width="8.140625" style="1" customWidth="1"/>
    <col min="14340" max="14340" width="9" style="1" customWidth="1"/>
    <col min="14341" max="14341" width="9.5703125" style="1" customWidth="1"/>
    <col min="14342" max="14344" width="8" style="1" bestFit="1" customWidth="1"/>
    <col min="14345" max="14345" width="10.140625" style="1" customWidth="1"/>
    <col min="14346" max="14346" width="14" style="1" bestFit="1" customWidth="1"/>
    <col min="14347" max="14573" width="9.140625" style="1"/>
    <col min="14574" max="14574" width="8.140625" style="1" customWidth="1"/>
    <col min="14575" max="14575" width="62.28515625" style="1" customWidth="1"/>
    <col min="14576" max="14576" width="9.5703125" style="1" customWidth="1"/>
    <col min="14577" max="14577" width="13.28515625" style="1" customWidth="1"/>
    <col min="14578" max="14578" width="7.28515625" style="1" bestFit="1" customWidth="1"/>
    <col min="14579" max="14579" width="8.5703125" style="1" bestFit="1" customWidth="1"/>
    <col min="14580" max="14580" width="9.7109375" style="1" customWidth="1"/>
    <col min="14581" max="14581" width="11.85546875" style="1" bestFit="1" customWidth="1"/>
    <col min="14582" max="14582" width="12.28515625" style="1" customWidth="1"/>
    <col min="14583" max="14583" width="13.7109375" style="1" customWidth="1"/>
    <col min="14584" max="14584" width="7.85546875" style="1" customWidth="1"/>
    <col min="14585" max="14585" width="7.28515625" style="1" customWidth="1"/>
    <col min="14586" max="14586" width="6.7109375" style="1" bestFit="1" customWidth="1"/>
    <col min="14587" max="14587" width="6.85546875" style="1" customWidth="1"/>
    <col min="14588" max="14593" width="6.140625" style="1" bestFit="1" customWidth="1"/>
    <col min="14594" max="14594" width="9" style="1" customWidth="1"/>
    <col min="14595" max="14595" width="8.140625" style="1" customWidth="1"/>
    <col min="14596" max="14596" width="9" style="1" customWidth="1"/>
    <col min="14597" max="14597" width="9.5703125" style="1" customWidth="1"/>
    <col min="14598" max="14600" width="8" style="1" bestFit="1" customWidth="1"/>
    <col min="14601" max="14601" width="10.140625" style="1" customWidth="1"/>
    <col min="14602" max="14602" width="14" style="1" bestFit="1" customWidth="1"/>
    <col min="14603" max="14829" width="9.140625" style="1"/>
    <col min="14830" max="14830" width="8.140625" style="1" customWidth="1"/>
    <col min="14831" max="14831" width="62.28515625" style="1" customWidth="1"/>
    <col min="14832" max="14832" width="9.5703125" style="1" customWidth="1"/>
    <col min="14833" max="14833" width="13.28515625" style="1" customWidth="1"/>
    <col min="14834" max="14834" width="7.28515625" style="1" bestFit="1" customWidth="1"/>
    <col min="14835" max="14835" width="8.5703125" style="1" bestFit="1" customWidth="1"/>
    <col min="14836" max="14836" width="9.7109375" style="1" customWidth="1"/>
    <col min="14837" max="14837" width="11.85546875" style="1" bestFit="1" customWidth="1"/>
    <col min="14838" max="14838" width="12.28515625" style="1" customWidth="1"/>
    <col min="14839" max="14839" width="13.7109375" style="1" customWidth="1"/>
    <col min="14840" max="14840" width="7.85546875" style="1" customWidth="1"/>
    <col min="14841" max="14841" width="7.28515625" style="1" customWidth="1"/>
    <col min="14842" max="14842" width="6.7109375" style="1" bestFit="1" customWidth="1"/>
    <col min="14843" max="14843" width="6.85546875" style="1" customWidth="1"/>
    <col min="14844" max="14849" width="6.140625" style="1" bestFit="1" customWidth="1"/>
    <col min="14850" max="14850" width="9" style="1" customWidth="1"/>
    <col min="14851" max="14851" width="8.140625" style="1" customWidth="1"/>
    <col min="14852" max="14852" width="9" style="1" customWidth="1"/>
    <col min="14853" max="14853" width="9.5703125" style="1" customWidth="1"/>
    <col min="14854" max="14856" width="8" style="1" bestFit="1" customWidth="1"/>
    <col min="14857" max="14857" width="10.140625" style="1" customWidth="1"/>
    <col min="14858" max="14858" width="14" style="1" bestFit="1" customWidth="1"/>
    <col min="14859" max="15085" width="9.140625" style="1"/>
    <col min="15086" max="15086" width="8.140625" style="1" customWidth="1"/>
    <col min="15087" max="15087" width="62.28515625" style="1" customWidth="1"/>
    <col min="15088" max="15088" width="9.5703125" style="1" customWidth="1"/>
    <col min="15089" max="15089" width="13.28515625" style="1" customWidth="1"/>
    <col min="15090" max="15090" width="7.28515625" style="1" bestFit="1" customWidth="1"/>
    <col min="15091" max="15091" width="8.5703125" style="1" bestFit="1" customWidth="1"/>
    <col min="15092" max="15092" width="9.7109375" style="1" customWidth="1"/>
    <col min="15093" max="15093" width="11.85546875" style="1" bestFit="1" customWidth="1"/>
    <col min="15094" max="15094" width="12.28515625" style="1" customWidth="1"/>
    <col min="15095" max="15095" width="13.7109375" style="1" customWidth="1"/>
    <col min="15096" max="15096" width="7.85546875" style="1" customWidth="1"/>
    <col min="15097" max="15097" width="7.28515625" style="1" customWidth="1"/>
    <col min="15098" max="15098" width="6.7109375" style="1" bestFit="1" customWidth="1"/>
    <col min="15099" max="15099" width="6.85546875" style="1" customWidth="1"/>
    <col min="15100" max="15105" width="6.140625" style="1" bestFit="1" customWidth="1"/>
    <col min="15106" max="15106" width="9" style="1" customWidth="1"/>
    <col min="15107" max="15107" width="8.140625" style="1" customWidth="1"/>
    <col min="15108" max="15108" width="9" style="1" customWidth="1"/>
    <col min="15109" max="15109" width="9.5703125" style="1" customWidth="1"/>
    <col min="15110" max="15112" width="8" style="1" bestFit="1" customWidth="1"/>
    <col min="15113" max="15113" width="10.140625" style="1" customWidth="1"/>
    <col min="15114" max="15114" width="14" style="1" bestFit="1" customWidth="1"/>
    <col min="15115" max="15341" width="9.140625" style="1"/>
    <col min="15342" max="15342" width="8.140625" style="1" customWidth="1"/>
    <col min="15343" max="15343" width="62.28515625" style="1" customWidth="1"/>
    <col min="15344" max="15344" width="9.5703125" style="1" customWidth="1"/>
    <col min="15345" max="15345" width="13.28515625" style="1" customWidth="1"/>
    <col min="15346" max="15346" width="7.28515625" style="1" bestFit="1" customWidth="1"/>
    <col min="15347" max="15347" width="8.5703125" style="1" bestFit="1" customWidth="1"/>
    <col min="15348" max="15348" width="9.7109375" style="1" customWidth="1"/>
    <col min="15349" max="15349" width="11.85546875" style="1" bestFit="1" customWidth="1"/>
    <col min="15350" max="15350" width="12.28515625" style="1" customWidth="1"/>
    <col min="15351" max="15351" width="13.7109375" style="1" customWidth="1"/>
    <col min="15352" max="15352" width="7.85546875" style="1" customWidth="1"/>
    <col min="15353" max="15353" width="7.28515625" style="1" customWidth="1"/>
    <col min="15354" max="15354" width="6.7109375" style="1" bestFit="1" customWidth="1"/>
    <col min="15355" max="15355" width="6.85546875" style="1" customWidth="1"/>
    <col min="15356" max="15361" width="6.140625" style="1" bestFit="1" customWidth="1"/>
    <col min="15362" max="15362" width="9" style="1" customWidth="1"/>
    <col min="15363" max="15363" width="8.140625" style="1" customWidth="1"/>
    <col min="15364" max="15364" width="9" style="1" customWidth="1"/>
    <col min="15365" max="15365" width="9.5703125" style="1" customWidth="1"/>
    <col min="15366" max="15368" width="8" style="1" bestFit="1" customWidth="1"/>
    <col min="15369" max="15369" width="10.140625" style="1" customWidth="1"/>
    <col min="15370" max="15370" width="14" style="1" bestFit="1" customWidth="1"/>
    <col min="15371" max="15597" width="9.140625" style="1"/>
    <col min="15598" max="15598" width="8.140625" style="1" customWidth="1"/>
    <col min="15599" max="15599" width="62.28515625" style="1" customWidth="1"/>
    <col min="15600" max="15600" width="9.5703125" style="1" customWidth="1"/>
    <col min="15601" max="15601" width="13.28515625" style="1" customWidth="1"/>
    <col min="15602" max="15602" width="7.28515625" style="1" bestFit="1" customWidth="1"/>
    <col min="15603" max="15603" width="8.5703125" style="1" bestFit="1" customWidth="1"/>
    <col min="15604" max="15604" width="9.7109375" style="1" customWidth="1"/>
    <col min="15605" max="15605" width="11.85546875" style="1" bestFit="1" customWidth="1"/>
    <col min="15606" max="15606" width="12.28515625" style="1" customWidth="1"/>
    <col min="15607" max="15607" width="13.7109375" style="1" customWidth="1"/>
    <col min="15608" max="15608" width="7.85546875" style="1" customWidth="1"/>
    <col min="15609" max="15609" width="7.28515625" style="1" customWidth="1"/>
    <col min="15610" max="15610" width="6.7109375" style="1" bestFit="1" customWidth="1"/>
    <col min="15611" max="15611" width="6.85546875" style="1" customWidth="1"/>
    <col min="15612" max="15617" width="6.140625" style="1" bestFit="1" customWidth="1"/>
    <col min="15618" max="15618" width="9" style="1" customWidth="1"/>
    <col min="15619" max="15619" width="8.140625" style="1" customWidth="1"/>
    <col min="15620" max="15620" width="9" style="1" customWidth="1"/>
    <col min="15621" max="15621" width="9.5703125" style="1" customWidth="1"/>
    <col min="15622" max="15624" width="8" style="1" bestFit="1" customWidth="1"/>
    <col min="15625" max="15625" width="10.140625" style="1" customWidth="1"/>
    <col min="15626" max="15626" width="14" style="1" bestFit="1" customWidth="1"/>
    <col min="15627" max="15853" width="9.140625" style="1"/>
    <col min="15854" max="15854" width="8.140625" style="1" customWidth="1"/>
    <col min="15855" max="15855" width="62.28515625" style="1" customWidth="1"/>
    <col min="15856" max="15856" width="9.5703125" style="1" customWidth="1"/>
    <col min="15857" max="15857" width="13.28515625" style="1" customWidth="1"/>
    <col min="15858" max="15858" width="7.28515625" style="1" bestFit="1" customWidth="1"/>
    <col min="15859" max="15859" width="8.5703125" style="1" bestFit="1" customWidth="1"/>
    <col min="15860" max="15860" width="9.7109375" style="1" customWidth="1"/>
    <col min="15861" max="15861" width="11.85546875" style="1" bestFit="1" customWidth="1"/>
    <col min="15862" max="15862" width="12.28515625" style="1" customWidth="1"/>
    <col min="15863" max="15863" width="13.7109375" style="1" customWidth="1"/>
    <col min="15864" max="15864" width="7.85546875" style="1" customWidth="1"/>
    <col min="15865" max="15865" width="7.28515625" style="1" customWidth="1"/>
    <col min="15866" max="15866" width="6.7109375" style="1" bestFit="1" customWidth="1"/>
    <col min="15867" max="15867" width="6.85546875" style="1" customWidth="1"/>
    <col min="15868" max="15873" width="6.140625" style="1" bestFit="1" customWidth="1"/>
    <col min="15874" max="15874" width="9" style="1" customWidth="1"/>
    <col min="15875" max="15875" width="8.140625" style="1" customWidth="1"/>
    <col min="15876" max="15876" width="9" style="1" customWidth="1"/>
    <col min="15877" max="15877" width="9.5703125" style="1" customWidth="1"/>
    <col min="15878" max="15880" width="8" style="1" bestFit="1" customWidth="1"/>
    <col min="15881" max="15881" width="10.140625" style="1" customWidth="1"/>
    <col min="15882" max="15882" width="14" style="1" bestFit="1" customWidth="1"/>
    <col min="15883" max="16109" width="9.140625" style="1"/>
    <col min="16110" max="16110" width="8.140625" style="1" customWidth="1"/>
    <col min="16111" max="16111" width="62.28515625" style="1" customWidth="1"/>
    <col min="16112" max="16112" width="9.5703125" style="1" customWidth="1"/>
    <col min="16113" max="16113" width="13.28515625" style="1" customWidth="1"/>
    <col min="16114" max="16114" width="7.28515625" style="1" bestFit="1" customWidth="1"/>
    <col min="16115" max="16115" width="8.5703125" style="1" bestFit="1" customWidth="1"/>
    <col min="16116" max="16116" width="9.7109375" style="1" customWidth="1"/>
    <col min="16117" max="16117" width="11.85546875" style="1" bestFit="1" customWidth="1"/>
    <col min="16118" max="16118" width="12.28515625" style="1" customWidth="1"/>
    <col min="16119" max="16119" width="13.7109375" style="1" customWidth="1"/>
    <col min="16120" max="16120" width="7.85546875" style="1" customWidth="1"/>
    <col min="16121" max="16121" width="7.28515625" style="1" customWidth="1"/>
    <col min="16122" max="16122" width="6.7109375" style="1" bestFit="1" customWidth="1"/>
    <col min="16123" max="16123" width="6.85546875" style="1" customWidth="1"/>
    <col min="16124" max="16129" width="6.140625" style="1" bestFit="1" customWidth="1"/>
    <col min="16130" max="16130" width="9" style="1" customWidth="1"/>
    <col min="16131" max="16131" width="8.140625" style="1" customWidth="1"/>
    <col min="16132" max="16132" width="9" style="1" customWidth="1"/>
    <col min="16133" max="16133" width="9.5703125" style="1" customWidth="1"/>
    <col min="16134" max="16136" width="8" style="1" bestFit="1" customWidth="1"/>
    <col min="16137" max="16137" width="10.140625" style="1" customWidth="1"/>
    <col min="16138" max="16138" width="14" style="1" bestFit="1" customWidth="1"/>
    <col min="16139" max="16384" width="9.140625" style="1"/>
  </cols>
  <sheetData>
    <row r="1" spans="1:13" ht="17.25" customHeight="1" x14ac:dyDescent="0.25">
      <c r="B1" s="156" t="s">
        <v>259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spans="1:13" ht="18.75" customHeight="1" x14ac:dyDescent="0.25">
      <c r="B2" s="156" t="s">
        <v>13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12" customHeight="1" thickBot="1" x14ac:dyDescent="0.3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2" customHeight="1" x14ac:dyDescent="0.2">
      <c r="A4" s="146" t="s">
        <v>81</v>
      </c>
      <c r="B4" s="163" t="s">
        <v>44</v>
      </c>
      <c r="C4" s="166" t="s">
        <v>0</v>
      </c>
      <c r="D4" s="157" t="s">
        <v>10</v>
      </c>
      <c r="E4" s="157" t="s">
        <v>7</v>
      </c>
      <c r="F4" s="157" t="s">
        <v>8</v>
      </c>
      <c r="G4" s="153"/>
      <c r="H4" s="157" t="s">
        <v>42</v>
      </c>
      <c r="I4" s="153" t="s">
        <v>14</v>
      </c>
      <c r="J4" s="157" t="s">
        <v>43</v>
      </c>
      <c r="K4" s="157" t="s">
        <v>103</v>
      </c>
      <c r="L4" s="157" t="s">
        <v>1</v>
      </c>
      <c r="M4" s="160" t="s">
        <v>9</v>
      </c>
    </row>
    <row r="5" spans="1:13" ht="78.75" customHeight="1" x14ac:dyDescent="0.2">
      <c r="A5" s="147"/>
      <c r="B5" s="164"/>
      <c r="C5" s="167"/>
      <c r="D5" s="158"/>
      <c r="E5" s="158"/>
      <c r="F5" s="158"/>
      <c r="G5" s="154"/>
      <c r="H5" s="158"/>
      <c r="I5" s="154"/>
      <c r="J5" s="158"/>
      <c r="K5" s="158"/>
      <c r="L5" s="158"/>
      <c r="M5" s="161" t="s">
        <v>4</v>
      </c>
    </row>
    <row r="6" spans="1:13" ht="24" customHeight="1" thickBot="1" x14ac:dyDescent="0.25">
      <c r="A6" s="148"/>
      <c r="B6" s="165"/>
      <c r="C6" s="168"/>
      <c r="D6" s="159"/>
      <c r="E6" s="21" t="s">
        <v>41</v>
      </c>
      <c r="F6" s="22" t="s">
        <v>2</v>
      </c>
      <c r="G6" s="155"/>
      <c r="H6" s="22" t="s">
        <v>2</v>
      </c>
      <c r="I6" s="155"/>
      <c r="J6" s="22" t="s">
        <v>2</v>
      </c>
      <c r="K6" s="22" t="s">
        <v>2</v>
      </c>
      <c r="L6" s="22" t="s">
        <v>2</v>
      </c>
      <c r="M6" s="162"/>
    </row>
    <row r="7" spans="1:13" ht="18" customHeight="1" thickBot="1" x14ac:dyDescent="0.25">
      <c r="A7" s="149" t="s">
        <v>73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1"/>
    </row>
    <row r="8" spans="1:13" ht="18" customHeight="1" thickBot="1" x14ac:dyDescent="0.25">
      <c r="A8" s="57"/>
      <c r="B8" s="49"/>
      <c r="C8" s="32" t="s">
        <v>68</v>
      </c>
      <c r="D8" s="49"/>
      <c r="E8" s="49"/>
      <c r="F8" s="49"/>
      <c r="G8" s="49"/>
      <c r="H8" s="49"/>
      <c r="I8" s="49"/>
      <c r="J8" s="49"/>
      <c r="K8" s="49"/>
      <c r="L8" s="49"/>
      <c r="M8" s="50"/>
    </row>
    <row r="9" spans="1:13" ht="26.25" customHeight="1" x14ac:dyDescent="0.2">
      <c r="A9" s="63">
        <v>1</v>
      </c>
      <c r="B9" s="51" t="s">
        <v>77</v>
      </c>
      <c r="C9" s="35" t="s">
        <v>78</v>
      </c>
      <c r="D9" s="37" t="s">
        <v>260</v>
      </c>
      <c r="E9" s="14"/>
      <c r="F9" s="40">
        <v>1262</v>
      </c>
      <c r="G9" s="40"/>
      <c r="H9" s="40"/>
      <c r="I9" s="40"/>
      <c r="J9" s="40">
        <f>SUM(J10:J12)</f>
        <v>1805.7631200000001</v>
      </c>
      <c r="K9" s="40">
        <f>SUM(K10:K12)</f>
        <v>2166.9157439999999</v>
      </c>
      <c r="L9" s="43"/>
      <c r="M9" s="139" t="s">
        <v>11</v>
      </c>
    </row>
    <row r="10" spans="1:13" ht="25.5" x14ac:dyDescent="0.2">
      <c r="A10" s="63"/>
      <c r="B10" s="52"/>
      <c r="C10" s="35"/>
      <c r="D10" s="40" t="s">
        <v>27</v>
      </c>
      <c r="E10" s="34">
        <v>0.27100000000000002</v>
      </c>
      <c r="F10" s="40"/>
      <c r="G10" s="40"/>
      <c r="H10" s="40">
        <v>1934</v>
      </c>
      <c r="I10" s="40">
        <v>1.08</v>
      </c>
      <c r="J10" s="40">
        <f>H10*E10*I10</f>
        <v>566.04312000000004</v>
      </c>
      <c r="K10" s="40">
        <f>J10*1.2</f>
        <v>679.25174400000003</v>
      </c>
      <c r="L10" s="48" t="s">
        <v>142</v>
      </c>
      <c r="M10" s="139"/>
    </row>
    <row r="11" spans="1:13" ht="25.5" x14ac:dyDescent="0.2">
      <c r="A11" s="63"/>
      <c r="B11" s="52"/>
      <c r="C11" s="35"/>
      <c r="D11" s="39" t="s">
        <v>28</v>
      </c>
      <c r="E11" s="34">
        <v>0.27100000000000002</v>
      </c>
      <c r="F11" s="40"/>
      <c r="G11" s="40"/>
      <c r="H11" s="40">
        <v>2320</v>
      </c>
      <c r="I11" s="40"/>
      <c r="J11" s="40">
        <f t="shared" ref="J11" si="0">H11*E11</f>
        <v>628.72</v>
      </c>
      <c r="K11" s="40">
        <f>J11*1.2</f>
        <v>754.46400000000006</v>
      </c>
      <c r="L11" s="43" t="s">
        <v>38</v>
      </c>
      <c r="M11" s="139"/>
    </row>
    <row r="12" spans="1:13" ht="25.5" x14ac:dyDescent="0.2">
      <c r="A12" s="63"/>
      <c r="B12" s="52"/>
      <c r="C12" s="35"/>
      <c r="D12" s="39" t="s">
        <v>32</v>
      </c>
      <c r="E12" s="34">
        <v>0.27100000000000002</v>
      </c>
      <c r="F12" s="40"/>
      <c r="G12" s="40"/>
      <c r="H12" s="40">
        <v>611</v>
      </c>
      <c r="I12" s="40"/>
      <c r="J12" s="40">
        <v>611</v>
      </c>
      <c r="K12" s="40">
        <f>J12*1.2</f>
        <v>733.19999999999993</v>
      </c>
      <c r="L12" s="43" t="s">
        <v>3</v>
      </c>
      <c r="M12" s="139"/>
    </row>
    <row r="13" spans="1:13" s="33" customFormat="1" ht="26.25" customHeight="1" x14ac:dyDescent="0.2">
      <c r="A13" s="63">
        <v>2</v>
      </c>
      <c r="B13" s="51" t="s">
        <v>79</v>
      </c>
      <c r="C13" s="35" t="s">
        <v>80</v>
      </c>
      <c r="D13" s="37" t="s">
        <v>260</v>
      </c>
      <c r="E13" s="14"/>
      <c r="F13" s="40">
        <v>2127</v>
      </c>
      <c r="G13" s="40"/>
      <c r="H13" s="40"/>
      <c r="I13" s="40"/>
      <c r="J13" s="40">
        <f>SUM(J14:J16)</f>
        <v>1607.3707200000001</v>
      </c>
      <c r="K13" s="40">
        <f>SUM(K14:K16)</f>
        <v>2599.1520244115204</v>
      </c>
      <c r="L13" s="43"/>
      <c r="M13" s="139" t="s">
        <v>11</v>
      </c>
    </row>
    <row r="14" spans="1:13" s="33" customFormat="1" ht="25.5" x14ac:dyDescent="0.2">
      <c r="A14" s="63"/>
      <c r="B14" s="52"/>
      <c r="C14" s="35"/>
      <c r="D14" s="40" t="s">
        <v>27</v>
      </c>
      <c r="E14" s="34">
        <v>0.22600000000000001</v>
      </c>
      <c r="F14" s="40"/>
      <c r="G14" s="40"/>
      <c r="H14" s="40">
        <v>1934</v>
      </c>
      <c r="I14" s="40">
        <v>1.08</v>
      </c>
      <c r="J14" s="40">
        <f>H14*E14*I14</f>
        <v>472.05072000000001</v>
      </c>
      <c r="K14" s="40">
        <f>J14*1.2*1.068*1.056*1.049*1.139</f>
        <v>763.31587308801795</v>
      </c>
      <c r="L14" s="48" t="s">
        <v>142</v>
      </c>
      <c r="M14" s="139"/>
    </row>
    <row r="15" spans="1:13" s="33" customFormat="1" ht="25.5" x14ac:dyDescent="0.2">
      <c r="A15" s="63"/>
      <c r="B15" s="52"/>
      <c r="C15" s="35"/>
      <c r="D15" s="39" t="s">
        <v>28</v>
      </c>
      <c r="E15" s="34">
        <v>0.22600000000000001</v>
      </c>
      <c r="F15" s="40"/>
      <c r="G15" s="40"/>
      <c r="H15" s="40">
        <v>2320</v>
      </c>
      <c r="I15" s="40"/>
      <c r="J15" s="40">
        <f t="shared" ref="J15" si="1">H15*E15</f>
        <v>524.32000000000005</v>
      </c>
      <c r="K15" s="40">
        <f t="shared" ref="K15:K16" si="2">J15*1.2*1.068*1.056*1.049*1.139</f>
        <v>847.83639049954115</v>
      </c>
      <c r="L15" s="43" t="s">
        <v>38</v>
      </c>
      <c r="M15" s="139"/>
    </row>
    <row r="16" spans="1:13" s="33" customFormat="1" ht="25.5" x14ac:dyDescent="0.2">
      <c r="A16" s="63"/>
      <c r="B16" s="52"/>
      <c r="C16" s="35"/>
      <c r="D16" s="39" t="s">
        <v>32</v>
      </c>
      <c r="E16" s="34">
        <v>0.22600000000000001</v>
      </c>
      <c r="F16" s="40"/>
      <c r="G16" s="40"/>
      <c r="H16" s="40">
        <v>611</v>
      </c>
      <c r="I16" s="40"/>
      <c r="J16" s="40">
        <v>611</v>
      </c>
      <c r="K16" s="40">
        <f t="shared" si="2"/>
        <v>987.99976082396154</v>
      </c>
      <c r="L16" s="43" t="s">
        <v>3</v>
      </c>
      <c r="M16" s="139"/>
    </row>
    <row r="17" spans="1:13" s="33" customFormat="1" ht="23.25" customHeight="1" x14ac:dyDescent="0.2">
      <c r="A17" s="63">
        <v>3</v>
      </c>
      <c r="B17" s="51" t="s">
        <v>82</v>
      </c>
      <c r="C17" s="35" t="s">
        <v>83</v>
      </c>
      <c r="D17" s="45"/>
      <c r="E17" s="28"/>
      <c r="F17" s="45">
        <v>1192</v>
      </c>
      <c r="G17" s="29"/>
      <c r="H17" s="30"/>
      <c r="I17" s="45"/>
      <c r="J17" s="45">
        <f>SUM(J18:J19)</f>
        <v>865</v>
      </c>
      <c r="K17" s="45">
        <f>SUM(K18:K19)</f>
        <v>1398.7230656509441</v>
      </c>
      <c r="L17" s="46"/>
      <c r="M17" s="116"/>
    </row>
    <row r="18" spans="1:13" ht="38.25" x14ac:dyDescent="0.2">
      <c r="A18" s="63"/>
      <c r="B18" s="51"/>
      <c r="C18" s="35"/>
      <c r="D18" s="44" t="s">
        <v>6</v>
      </c>
      <c r="E18" s="46">
        <v>1</v>
      </c>
      <c r="F18" s="45"/>
      <c r="G18" s="45"/>
      <c r="H18" s="45">
        <v>750</v>
      </c>
      <c r="I18" s="45">
        <v>1.06</v>
      </c>
      <c r="J18" s="45">
        <f>H18*E18*I18</f>
        <v>795</v>
      </c>
      <c r="K18" s="40">
        <f t="shared" ref="K18:K22" si="3">J18*1.2*1.068*1.056*1.049*1.139</f>
        <v>1285.531603690752</v>
      </c>
      <c r="L18" s="47" t="s">
        <v>70</v>
      </c>
      <c r="M18" s="10" t="s">
        <v>11</v>
      </c>
    </row>
    <row r="19" spans="1:13" s="33" customFormat="1" ht="12.75" x14ac:dyDescent="0.2">
      <c r="A19" s="63"/>
      <c r="B19" s="51"/>
      <c r="C19" s="35"/>
      <c r="D19" s="40" t="s">
        <v>30</v>
      </c>
      <c r="E19" s="43">
        <v>1</v>
      </c>
      <c r="F19" s="40"/>
      <c r="G19" s="40"/>
      <c r="H19" s="40">
        <v>70</v>
      </c>
      <c r="I19" s="43"/>
      <c r="J19" s="40">
        <f>E19*H19</f>
        <v>70</v>
      </c>
      <c r="K19" s="40">
        <f t="shared" si="3"/>
        <v>113.19146196019202</v>
      </c>
      <c r="L19" s="118" t="s">
        <v>261</v>
      </c>
      <c r="M19" s="10"/>
    </row>
    <row r="20" spans="1:13" s="4" customFormat="1" ht="29.25" customHeight="1" x14ac:dyDescent="0.2">
      <c r="A20" s="63">
        <v>4</v>
      </c>
      <c r="B20" s="51" t="s">
        <v>84</v>
      </c>
      <c r="C20" s="35" t="s">
        <v>94</v>
      </c>
      <c r="D20" s="39"/>
      <c r="E20" s="43"/>
      <c r="F20" s="40">
        <v>2167</v>
      </c>
      <c r="G20" s="11"/>
      <c r="H20" s="11"/>
      <c r="I20" s="12"/>
      <c r="J20" s="40">
        <f>SUM(J21:J22)</f>
        <v>1547.4</v>
      </c>
      <c r="K20" s="40">
        <f>SUM(K21:K22)</f>
        <v>2502.178117674302</v>
      </c>
      <c r="L20" s="13"/>
      <c r="M20" s="139" t="s">
        <v>11</v>
      </c>
    </row>
    <row r="21" spans="1:13" s="4" customFormat="1" ht="30.75" customHeight="1" x14ac:dyDescent="0.2">
      <c r="A21" s="63"/>
      <c r="B21" s="52"/>
      <c r="C21" s="15"/>
      <c r="D21" s="39" t="s">
        <v>24</v>
      </c>
      <c r="E21" s="43">
        <v>1</v>
      </c>
      <c r="F21" s="40"/>
      <c r="G21" s="40"/>
      <c r="H21" s="40">
        <v>1188</v>
      </c>
      <c r="I21" s="43">
        <v>1.05</v>
      </c>
      <c r="J21" s="40">
        <f>E21*H21*I21</f>
        <v>1247.4000000000001</v>
      </c>
      <c r="K21" s="40">
        <f t="shared" si="3"/>
        <v>2017.0718521306219</v>
      </c>
      <c r="L21" s="48" t="s">
        <v>25</v>
      </c>
      <c r="M21" s="139"/>
    </row>
    <row r="22" spans="1:13" s="4" customFormat="1" ht="30.75" customHeight="1" x14ac:dyDescent="0.2">
      <c r="A22" s="63"/>
      <c r="B22" s="52"/>
      <c r="C22" s="15"/>
      <c r="D22" s="40" t="s">
        <v>30</v>
      </c>
      <c r="E22" s="43">
        <v>1</v>
      </c>
      <c r="F22" s="40"/>
      <c r="G22" s="40"/>
      <c r="H22" s="40">
        <v>300</v>
      </c>
      <c r="I22" s="43"/>
      <c r="J22" s="40">
        <f>E22*H22</f>
        <v>300</v>
      </c>
      <c r="K22" s="40">
        <f t="shared" si="3"/>
        <v>485.10626554367997</v>
      </c>
      <c r="L22" s="48" t="s">
        <v>26</v>
      </c>
      <c r="M22" s="139"/>
    </row>
    <row r="23" spans="1:13" ht="25.5" customHeight="1" x14ac:dyDescent="0.2">
      <c r="A23" s="63">
        <v>5</v>
      </c>
      <c r="B23" s="51" t="s">
        <v>85</v>
      </c>
      <c r="C23" s="35" t="s">
        <v>86</v>
      </c>
      <c r="D23" s="37" t="s">
        <v>262</v>
      </c>
      <c r="E23" s="14"/>
      <c r="F23" s="40">
        <v>1640</v>
      </c>
      <c r="G23" s="40"/>
      <c r="H23" s="40"/>
      <c r="I23" s="40"/>
      <c r="J23" s="40">
        <f>SUM(J24:J30)</f>
        <v>3147.9662600000006</v>
      </c>
      <c r="K23" s="40">
        <f>SUM(K24:K30)</f>
        <v>3777.5595119999994</v>
      </c>
      <c r="L23" s="43"/>
      <c r="M23" s="142" t="s">
        <v>11</v>
      </c>
    </row>
    <row r="24" spans="1:13" ht="25.5" x14ac:dyDescent="0.2">
      <c r="A24" s="63"/>
      <c r="B24" s="52"/>
      <c r="C24" s="35"/>
      <c r="D24" s="40" t="s">
        <v>27</v>
      </c>
      <c r="E24" s="34">
        <v>0.438</v>
      </c>
      <c r="F24" s="40"/>
      <c r="G24" s="40"/>
      <c r="H24" s="40">
        <v>1934</v>
      </c>
      <c r="I24" s="40">
        <v>1.08</v>
      </c>
      <c r="J24" s="40">
        <f>H24*E24*I24</f>
        <v>914.85936000000004</v>
      </c>
      <c r="K24" s="40">
        <f>J24*1.2</f>
        <v>1097.831232</v>
      </c>
      <c r="L24" s="48" t="s">
        <v>142</v>
      </c>
      <c r="M24" s="140"/>
    </row>
    <row r="25" spans="1:13" ht="25.5" x14ac:dyDescent="0.2">
      <c r="A25" s="63"/>
      <c r="B25" s="52"/>
      <c r="C25" s="35"/>
      <c r="D25" s="39" t="s">
        <v>28</v>
      </c>
      <c r="E25" s="34">
        <v>0.438</v>
      </c>
      <c r="F25" s="40"/>
      <c r="G25" s="40"/>
      <c r="H25" s="40">
        <v>2320</v>
      </c>
      <c r="I25" s="40"/>
      <c r="J25" s="40">
        <f t="shared" ref="J25" si="4">H25*E25</f>
        <v>1016.16</v>
      </c>
      <c r="K25" s="40">
        <f>J25*1.2</f>
        <v>1219.3919999999998</v>
      </c>
      <c r="L25" s="43" t="s">
        <v>38</v>
      </c>
      <c r="M25" s="140"/>
    </row>
    <row r="26" spans="1:13" ht="25.5" x14ac:dyDescent="0.2">
      <c r="A26" s="63"/>
      <c r="B26" s="52"/>
      <c r="C26" s="35"/>
      <c r="D26" s="39" t="s">
        <v>32</v>
      </c>
      <c r="E26" s="34">
        <v>0.438</v>
      </c>
      <c r="F26" s="40"/>
      <c r="G26" s="40"/>
      <c r="H26" s="40">
        <v>611</v>
      </c>
      <c r="I26" s="40"/>
      <c r="J26" s="40">
        <v>611</v>
      </c>
      <c r="K26" s="40">
        <f>J26*1.2</f>
        <v>733.19999999999993</v>
      </c>
      <c r="L26" s="43" t="s">
        <v>3</v>
      </c>
      <c r="M26" s="140"/>
    </row>
    <row r="27" spans="1:13" s="33" customFormat="1" ht="25.5" x14ac:dyDescent="0.2">
      <c r="A27" s="63"/>
      <c r="B27" s="52"/>
      <c r="C27" s="35"/>
      <c r="D27" s="40" t="s">
        <v>12</v>
      </c>
      <c r="E27" s="34">
        <v>1.4999999999999999E-2</v>
      </c>
      <c r="F27" s="40"/>
      <c r="G27" s="40"/>
      <c r="H27" s="41">
        <v>767</v>
      </c>
      <c r="I27" s="40">
        <v>1.38</v>
      </c>
      <c r="J27" s="40">
        <f>E27*H27*I27</f>
        <v>15.876899999999997</v>
      </c>
      <c r="K27" s="45">
        <f t="shared" ref="K27:K28" si="5">J27*1.2</f>
        <v>19.052279999999996</v>
      </c>
      <c r="L27" s="118" t="s">
        <v>15</v>
      </c>
      <c r="M27" s="140"/>
    </row>
    <row r="28" spans="1:13" s="33" customFormat="1" ht="12.75" x14ac:dyDescent="0.2">
      <c r="A28" s="63"/>
      <c r="B28" s="52"/>
      <c r="C28" s="35"/>
      <c r="D28" s="40" t="s">
        <v>17</v>
      </c>
      <c r="E28" s="34">
        <v>1.4999999999999999E-2</v>
      </c>
      <c r="F28" s="40"/>
      <c r="G28" s="40"/>
      <c r="H28" s="41">
        <v>699</v>
      </c>
      <c r="I28" s="40"/>
      <c r="J28" s="40">
        <f>E28*H28</f>
        <v>10.484999999999999</v>
      </c>
      <c r="K28" s="45">
        <f t="shared" si="5"/>
        <v>12.581999999999999</v>
      </c>
      <c r="L28" s="118" t="s">
        <v>19</v>
      </c>
      <c r="M28" s="140"/>
    </row>
    <row r="29" spans="1:13" s="33" customFormat="1" ht="12.75" x14ac:dyDescent="0.2">
      <c r="A29" s="63"/>
      <c r="B29" s="52"/>
      <c r="C29" s="35"/>
      <c r="D29" s="40" t="s">
        <v>20</v>
      </c>
      <c r="E29" s="34">
        <v>4.4999999999999998E-2</v>
      </c>
      <c r="F29" s="40"/>
      <c r="G29" s="40"/>
      <c r="H29" s="41">
        <v>413</v>
      </c>
      <c r="I29" s="40"/>
      <c r="J29" s="40">
        <f t="shared" ref="J29" si="6">E29*H29</f>
        <v>18.585000000000001</v>
      </c>
      <c r="K29" s="45">
        <f>J29*1.2</f>
        <v>22.302</v>
      </c>
      <c r="L29" s="118" t="s">
        <v>21</v>
      </c>
      <c r="M29" s="140"/>
    </row>
    <row r="30" spans="1:13" s="33" customFormat="1" ht="12.75" x14ac:dyDescent="0.2">
      <c r="A30" s="63"/>
      <c r="B30" s="52"/>
      <c r="C30" s="35"/>
      <c r="D30" s="40" t="s">
        <v>29</v>
      </c>
      <c r="E30" s="42">
        <v>1</v>
      </c>
      <c r="F30" s="36"/>
      <c r="G30" s="36"/>
      <c r="H30" s="41">
        <v>561</v>
      </c>
      <c r="I30" s="40"/>
      <c r="J30" s="40">
        <f>E30*H30</f>
        <v>561</v>
      </c>
      <c r="K30" s="45">
        <f t="shared" ref="K30" si="7">J30*1.2</f>
        <v>673.19999999999993</v>
      </c>
      <c r="L30" s="43" t="s">
        <v>22</v>
      </c>
      <c r="M30" s="138"/>
    </row>
    <row r="31" spans="1:13" s="4" customFormat="1" ht="25.5" customHeight="1" x14ac:dyDescent="0.2">
      <c r="A31" s="63">
        <v>6</v>
      </c>
      <c r="B31" s="51" t="s">
        <v>87</v>
      </c>
      <c r="C31" s="35" t="s">
        <v>88</v>
      </c>
      <c r="D31" s="18" t="s">
        <v>55</v>
      </c>
      <c r="E31" s="44"/>
      <c r="F31" s="45">
        <v>0.55000000000000004</v>
      </c>
      <c r="G31" s="45"/>
      <c r="H31" s="45"/>
      <c r="I31" s="45"/>
      <c r="J31" s="45">
        <f>SUM(J32:J35)</f>
        <v>1070.8289999999997</v>
      </c>
      <c r="K31" s="45">
        <f>SUM(K32:K35)</f>
        <v>1284.9947999999999</v>
      </c>
      <c r="L31" s="46"/>
      <c r="M31" s="142" t="s">
        <v>11</v>
      </c>
    </row>
    <row r="32" spans="1:13" s="4" customFormat="1" ht="25.5" x14ac:dyDescent="0.2">
      <c r="A32" s="63"/>
      <c r="B32" s="52"/>
      <c r="C32" s="35"/>
      <c r="D32" s="40" t="s">
        <v>12</v>
      </c>
      <c r="E32" s="34">
        <v>0.6</v>
      </c>
      <c r="F32" s="40"/>
      <c r="G32" s="40"/>
      <c r="H32" s="41">
        <v>499</v>
      </c>
      <c r="I32" s="40">
        <v>1.38</v>
      </c>
      <c r="J32" s="40">
        <f>E32*H32*I32</f>
        <v>413.17199999999991</v>
      </c>
      <c r="K32" s="45">
        <f t="shared" ref="K32:K35" si="8">J32*1.2</f>
        <v>495.80639999999988</v>
      </c>
      <c r="L32" s="48" t="s">
        <v>50</v>
      </c>
      <c r="M32" s="140"/>
    </row>
    <row r="33" spans="1:13" s="4" customFormat="1" ht="16.5" customHeight="1" x14ac:dyDescent="0.2">
      <c r="A33" s="63"/>
      <c r="B33" s="52"/>
      <c r="C33" s="35"/>
      <c r="D33" s="40" t="s">
        <v>17</v>
      </c>
      <c r="E33" s="34">
        <v>0.6</v>
      </c>
      <c r="F33" s="40"/>
      <c r="G33" s="40"/>
      <c r="H33" s="41">
        <v>517</v>
      </c>
      <c r="I33" s="40"/>
      <c r="J33" s="40">
        <f>E33*H33</f>
        <v>310.2</v>
      </c>
      <c r="K33" s="45">
        <f t="shared" si="8"/>
        <v>372.23999999999995</v>
      </c>
      <c r="L33" s="48" t="s">
        <v>51</v>
      </c>
      <c r="M33" s="140"/>
    </row>
    <row r="34" spans="1:13" s="4" customFormat="1" ht="16.5" customHeight="1" x14ac:dyDescent="0.2">
      <c r="A34" s="63"/>
      <c r="B34" s="52"/>
      <c r="C34" s="35"/>
      <c r="D34" s="40" t="s">
        <v>20</v>
      </c>
      <c r="E34" s="34">
        <v>0.627</v>
      </c>
      <c r="F34" s="40"/>
      <c r="G34" s="40"/>
      <c r="H34" s="41">
        <v>291</v>
      </c>
      <c r="I34" s="40"/>
      <c r="J34" s="40">
        <f t="shared" ref="J34" si="9">E34*H34</f>
        <v>182.45699999999999</v>
      </c>
      <c r="K34" s="45">
        <f t="shared" si="8"/>
        <v>218.94839999999999</v>
      </c>
      <c r="L34" s="48" t="s">
        <v>56</v>
      </c>
      <c r="M34" s="140"/>
    </row>
    <row r="35" spans="1:13" s="4" customFormat="1" ht="16.5" customHeight="1" x14ac:dyDescent="0.2">
      <c r="A35" s="63"/>
      <c r="B35" s="52"/>
      <c r="C35" s="35"/>
      <c r="D35" s="40" t="s">
        <v>29</v>
      </c>
      <c r="E35" s="42">
        <v>1</v>
      </c>
      <c r="F35" s="36"/>
      <c r="G35" s="36"/>
      <c r="H35" s="41">
        <v>165</v>
      </c>
      <c r="I35" s="40"/>
      <c r="J35" s="40">
        <f>E35*H35</f>
        <v>165</v>
      </c>
      <c r="K35" s="45">
        <f t="shared" si="8"/>
        <v>198</v>
      </c>
      <c r="L35" s="43" t="s">
        <v>62</v>
      </c>
      <c r="M35" s="140"/>
    </row>
    <row r="36" spans="1:13" s="33" customFormat="1" ht="30.75" customHeight="1" x14ac:dyDescent="0.2">
      <c r="A36" s="63">
        <v>7</v>
      </c>
      <c r="B36" s="51" t="s">
        <v>101</v>
      </c>
      <c r="C36" s="35" t="s">
        <v>102</v>
      </c>
      <c r="D36" s="18" t="s">
        <v>95</v>
      </c>
      <c r="E36" s="44"/>
      <c r="F36" s="45">
        <v>0.55000000000000004</v>
      </c>
      <c r="G36" s="45"/>
      <c r="H36" s="45"/>
      <c r="I36" s="45"/>
      <c r="J36" s="45">
        <f>SUM(J37:J40)</f>
        <v>362.33432000000005</v>
      </c>
      <c r="K36" s="45">
        <f>SUM(K37:K40)</f>
        <v>434.80118399999998</v>
      </c>
      <c r="L36" s="46"/>
      <c r="M36" s="138" t="s">
        <v>11</v>
      </c>
    </row>
    <row r="37" spans="1:13" s="33" customFormat="1" ht="27" customHeight="1" x14ac:dyDescent="0.2">
      <c r="A37" s="63"/>
      <c r="B37" s="52"/>
      <c r="C37" s="38"/>
      <c r="D37" s="40" t="s">
        <v>12</v>
      </c>
      <c r="E37" s="34">
        <v>0.13600000000000001</v>
      </c>
      <c r="F37" s="40"/>
      <c r="G37" s="40"/>
      <c r="H37" s="41">
        <v>499</v>
      </c>
      <c r="I37" s="40">
        <v>1.38</v>
      </c>
      <c r="J37" s="40">
        <f>E37*H37*I37</f>
        <v>93.652320000000003</v>
      </c>
      <c r="K37" s="45">
        <f t="shared" ref="K37:K40" si="10">J37*1.2</f>
        <v>112.382784</v>
      </c>
      <c r="L37" s="48" t="s">
        <v>50</v>
      </c>
      <c r="M37" s="139"/>
    </row>
    <row r="38" spans="1:13" s="33" customFormat="1" ht="26.25" customHeight="1" x14ac:dyDescent="0.2">
      <c r="A38" s="63"/>
      <c r="B38" s="52"/>
      <c r="C38" s="35"/>
      <c r="D38" s="40" t="s">
        <v>17</v>
      </c>
      <c r="E38" s="34">
        <v>0.13600000000000001</v>
      </c>
      <c r="F38" s="40"/>
      <c r="G38" s="40"/>
      <c r="H38" s="41">
        <v>517</v>
      </c>
      <c r="I38" s="40"/>
      <c r="J38" s="40">
        <f>E38*H38</f>
        <v>70.312000000000012</v>
      </c>
      <c r="K38" s="45">
        <f t="shared" si="10"/>
        <v>84.374400000000009</v>
      </c>
      <c r="L38" s="48" t="s">
        <v>51</v>
      </c>
      <c r="M38" s="139"/>
    </row>
    <row r="39" spans="1:13" s="33" customFormat="1" ht="27.75" customHeight="1" x14ac:dyDescent="0.2">
      <c r="A39" s="63"/>
      <c r="B39" s="52"/>
      <c r="C39" s="35"/>
      <c r="D39" s="40" t="s">
        <v>20</v>
      </c>
      <c r="E39" s="34">
        <v>0.14199999999999999</v>
      </c>
      <c r="F39" s="40"/>
      <c r="G39" s="40"/>
      <c r="H39" s="41">
        <v>235</v>
      </c>
      <c r="I39" s="40"/>
      <c r="J39" s="40">
        <f t="shared" ref="J39" si="11">E39*H39</f>
        <v>33.369999999999997</v>
      </c>
      <c r="K39" s="45">
        <f t="shared" si="10"/>
        <v>40.043999999999997</v>
      </c>
      <c r="L39" s="48" t="s">
        <v>96</v>
      </c>
      <c r="M39" s="139"/>
    </row>
    <row r="40" spans="1:13" s="33" customFormat="1" ht="28.5" customHeight="1" x14ac:dyDescent="0.2">
      <c r="A40" s="64"/>
      <c r="B40" s="55"/>
      <c r="C40" s="24"/>
      <c r="D40" s="40" t="s">
        <v>29</v>
      </c>
      <c r="E40" s="42">
        <v>1</v>
      </c>
      <c r="F40" s="36"/>
      <c r="G40" s="36"/>
      <c r="H40" s="41">
        <v>165</v>
      </c>
      <c r="I40" s="40"/>
      <c r="J40" s="40">
        <f>E40*H40</f>
        <v>165</v>
      </c>
      <c r="K40" s="40">
        <f t="shared" si="10"/>
        <v>198</v>
      </c>
      <c r="L40" s="43" t="s">
        <v>62</v>
      </c>
      <c r="M40" s="142"/>
    </row>
    <row r="41" spans="1:13" s="33" customFormat="1" ht="51" x14ac:dyDescent="0.2">
      <c r="A41" s="63">
        <v>8</v>
      </c>
      <c r="B41" s="51" t="s">
        <v>106</v>
      </c>
      <c r="C41" s="35" t="s">
        <v>107</v>
      </c>
      <c r="D41" s="18" t="s">
        <v>263</v>
      </c>
      <c r="E41" s="44"/>
      <c r="F41" s="45">
        <v>3896</v>
      </c>
      <c r="G41" s="45"/>
      <c r="H41" s="45"/>
      <c r="I41" s="45"/>
      <c r="J41" s="45">
        <f>SUM(J42:J48)</f>
        <v>3277.9608400000002</v>
      </c>
      <c r="K41" s="45">
        <f>SUM(K42:K48)</f>
        <v>3933.5530079999994</v>
      </c>
      <c r="L41" s="46"/>
      <c r="M41" s="138" t="s">
        <v>11</v>
      </c>
    </row>
    <row r="42" spans="1:13" s="33" customFormat="1" ht="25.5" x14ac:dyDescent="0.2">
      <c r="A42" s="63"/>
      <c r="B42" s="52"/>
      <c r="C42" s="35"/>
      <c r="D42" s="40" t="s">
        <v>12</v>
      </c>
      <c r="E42" s="34">
        <v>1.782</v>
      </c>
      <c r="F42" s="40"/>
      <c r="G42" s="40"/>
      <c r="H42" s="41">
        <v>499</v>
      </c>
      <c r="I42" s="40">
        <v>1.38</v>
      </c>
      <c r="J42" s="40">
        <f>E42*H42*I42</f>
        <v>1227.1208399999998</v>
      </c>
      <c r="K42" s="45">
        <f t="shared" ref="K42:K48" si="12">J42*1.2</f>
        <v>1472.5450079999998</v>
      </c>
      <c r="L42" s="48" t="s">
        <v>50</v>
      </c>
      <c r="M42" s="139"/>
    </row>
    <row r="43" spans="1:13" s="33" customFormat="1" ht="22.5" customHeight="1" x14ac:dyDescent="0.2">
      <c r="A43" s="63"/>
      <c r="B43" s="52"/>
      <c r="C43" s="35"/>
      <c r="D43" s="40" t="s">
        <v>17</v>
      </c>
      <c r="E43" s="34">
        <v>1.782</v>
      </c>
      <c r="F43" s="40"/>
      <c r="G43" s="40"/>
      <c r="H43" s="41">
        <v>517</v>
      </c>
      <c r="I43" s="40"/>
      <c r="J43" s="40">
        <f>E43*H43</f>
        <v>921.29399999999998</v>
      </c>
      <c r="K43" s="45">
        <f t="shared" si="12"/>
        <v>1105.5527999999999</v>
      </c>
      <c r="L43" s="48" t="s">
        <v>51</v>
      </c>
      <c r="M43" s="139"/>
    </row>
    <row r="44" spans="1:13" s="33" customFormat="1" ht="24" customHeight="1" x14ac:dyDescent="0.2">
      <c r="A44" s="63"/>
      <c r="B44" s="52"/>
      <c r="C44" s="35"/>
      <c r="D44" s="40" t="s">
        <v>108</v>
      </c>
      <c r="E44" s="34">
        <v>0.70699999999999996</v>
      </c>
      <c r="F44" s="40"/>
      <c r="G44" s="40"/>
      <c r="H44" s="41">
        <v>358</v>
      </c>
      <c r="I44" s="40"/>
      <c r="J44" s="40">
        <f t="shared" ref="J44" si="13">E44*H44</f>
        <v>253.10599999999999</v>
      </c>
      <c r="K44" s="45">
        <f t="shared" si="12"/>
        <v>303.72719999999998</v>
      </c>
      <c r="L44" s="48" t="s">
        <v>69</v>
      </c>
      <c r="M44" s="139"/>
    </row>
    <row r="45" spans="1:13" s="33" customFormat="1" ht="24" customHeight="1" x14ac:dyDescent="0.2">
      <c r="A45" s="63"/>
      <c r="B45" s="52"/>
      <c r="C45" s="35"/>
      <c r="D45" s="40" t="s">
        <v>109</v>
      </c>
      <c r="E45" s="34">
        <v>0.94</v>
      </c>
      <c r="F45" s="40"/>
      <c r="G45" s="40"/>
      <c r="H45" s="41">
        <v>291</v>
      </c>
      <c r="I45" s="40"/>
      <c r="J45" s="40">
        <f t="shared" ref="J45:J46" si="14">E45*H45</f>
        <v>273.53999999999996</v>
      </c>
      <c r="K45" s="45">
        <f t="shared" ref="K45:K46" si="15">J45*1.2</f>
        <v>328.24799999999993</v>
      </c>
      <c r="L45" s="48" t="s">
        <v>56</v>
      </c>
      <c r="M45" s="139"/>
    </row>
    <row r="46" spans="1:13" s="33" customFormat="1" ht="24" customHeight="1" x14ac:dyDescent="0.2">
      <c r="A46" s="63"/>
      <c r="B46" s="52"/>
      <c r="C46" s="35"/>
      <c r="D46" s="40" t="s">
        <v>264</v>
      </c>
      <c r="E46" s="34">
        <v>0.14000000000000001</v>
      </c>
      <c r="F46" s="40"/>
      <c r="G46" s="40"/>
      <c r="H46" s="41">
        <v>235</v>
      </c>
      <c r="I46" s="40"/>
      <c r="J46" s="40">
        <f t="shared" si="14"/>
        <v>32.900000000000006</v>
      </c>
      <c r="K46" s="45">
        <f t="shared" si="15"/>
        <v>39.480000000000004</v>
      </c>
      <c r="L46" s="118" t="s">
        <v>266</v>
      </c>
      <c r="M46" s="139"/>
    </row>
    <row r="47" spans="1:13" s="33" customFormat="1" ht="24" customHeight="1" x14ac:dyDescent="0.2">
      <c r="A47" s="63"/>
      <c r="B47" s="52"/>
      <c r="C47" s="35"/>
      <c r="D47" s="40" t="s">
        <v>265</v>
      </c>
      <c r="E47" s="34">
        <v>7.4999999999999997E-2</v>
      </c>
      <c r="F47" s="40"/>
      <c r="G47" s="40"/>
      <c r="H47" s="41">
        <v>120</v>
      </c>
      <c r="I47" s="40"/>
      <c r="J47" s="40">
        <f t="shared" ref="J47" si="16">E47*H47</f>
        <v>9</v>
      </c>
      <c r="K47" s="45">
        <f t="shared" ref="K47" si="17">J47*1.2</f>
        <v>10.799999999999999</v>
      </c>
      <c r="L47" s="118" t="s">
        <v>267</v>
      </c>
      <c r="M47" s="139"/>
    </row>
    <row r="48" spans="1:13" s="33" customFormat="1" ht="23.25" customHeight="1" x14ac:dyDescent="0.2">
      <c r="A48" s="63"/>
      <c r="B48" s="52"/>
      <c r="C48" s="35"/>
      <c r="D48" s="40" t="s">
        <v>29</v>
      </c>
      <c r="E48" s="42">
        <v>1</v>
      </c>
      <c r="F48" s="36"/>
      <c r="G48" s="36"/>
      <c r="H48" s="41">
        <v>561</v>
      </c>
      <c r="I48" s="40"/>
      <c r="J48" s="40">
        <f>E48*H48</f>
        <v>561</v>
      </c>
      <c r="K48" s="45">
        <f t="shared" si="12"/>
        <v>673.19999999999993</v>
      </c>
      <c r="L48" s="43" t="s">
        <v>22</v>
      </c>
      <c r="M48" s="139"/>
    </row>
    <row r="49" spans="1:13" s="33" customFormat="1" ht="30.75" customHeight="1" x14ac:dyDescent="0.2">
      <c r="A49" s="63">
        <v>9</v>
      </c>
      <c r="B49" s="51" t="s">
        <v>110</v>
      </c>
      <c r="C49" s="35" t="s">
        <v>111</v>
      </c>
      <c r="D49" s="18" t="s">
        <v>268</v>
      </c>
      <c r="E49" s="44"/>
      <c r="F49" s="45">
        <v>320</v>
      </c>
      <c r="G49" s="45"/>
      <c r="H49" s="45"/>
      <c r="I49" s="45"/>
      <c r="J49" s="45">
        <f>SUM(J50:J54)</f>
        <v>263.12567999999999</v>
      </c>
      <c r="K49" s="45">
        <f>SUM(K50:K54)</f>
        <v>425.47971997813784</v>
      </c>
      <c r="L49" s="46"/>
      <c r="M49" s="138" t="s">
        <v>11</v>
      </c>
    </row>
    <row r="50" spans="1:13" s="33" customFormat="1" ht="27" customHeight="1" x14ac:dyDescent="0.2">
      <c r="A50" s="63"/>
      <c r="B50" s="52"/>
      <c r="C50" s="38"/>
      <c r="D50" s="40" t="s">
        <v>12</v>
      </c>
      <c r="E50" s="34">
        <v>6.4000000000000001E-2</v>
      </c>
      <c r="F50" s="40"/>
      <c r="G50" s="40"/>
      <c r="H50" s="41">
        <v>499</v>
      </c>
      <c r="I50" s="40">
        <v>1.38</v>
      </c>
      <c r="J50" s="40">
        <f>E50*H50*I50</f>
        <v>44.071679999999994</v>
      </c>
      <c r="K50" s="45">
        <f>J50*1.2*1.068*1.056*1.049*1.139</f>
        <v>71.264827003453618</v>
      </c>
      <c r="L50" s="48" t="s">
        <v>50</v>
      </c>
      <c r="M50" s="139"/>
    </row>
    <row r="51" spans="1:13" s="33" customFormat="1" ht="26.25" customHeight="1" x14ac:dyDescent="0.2">
      <c r="A51" s="63"/>
      <c r="B51" s="52"/>
      <c r="C51" s="35"/>
      <c r="D51" s="40" t="s">
        <v>17</v>
      </c>
      <c r="E51" s="34">
        <v>6.4000000000000001E-2</v>
      </c>
      <c r="F51" s="40"/>
      <c r="G51" s="40"/>
      <c r="H51" s="41">
        <v>517</v>
      </c>
      <c r="I51" s="40"/>
      <c r="J51" s="40">
        <f>E51*H51</f>
        <v>33.088000000000001</v>
      </c>
      <c r="K51" s="45">
        <f t="shared" ref="K51:K54" si="18">J51*1.2*1.068*1.056*1.049*1.139</f>
        <v>53.503987047697606</v>
      </c>
      <c r="L51" s="48" t="s">
        <v>51</v>
      </c>
      <c r="M51" s="139"/>
    </row>
    <row r="52" spans="1:13" s="33" customFormat="1" ht="27.75" customHeight="1" x14ac:dyDescent="0.2">
      <c r="A52" s="63"/>
      <c r="B52" s="52"/>
      <c r="C52" s="35"/>
      <c r="D52" s="40" t="s">
        <v>108</v>
      </c>
      <c r="E52" s="34">
        <v>4.7E-2</v>
      </c>
      <c r="F52" s="40"/>
      <c r="G52" s="40"/>
      <c r="H52" s="41">
        <v>358</v>
      </c>
      <c r="I52" s="40"/>
      <c r="J52" s="40">
        <f t="shared" ref="J52" si="19">E52*H52</f>
        <v>16.826000000000001</v>
      </c>
      <c r="K52" s="45">
        <f t="shared" si="18"/>
        <v>27.207993413459864</v>
      </c>
      <c r="L52" s="48" t="s">
        <v>69</v>
      </c>
      <c r="M52" s="139"/>
    </row>
    <row r="53" spans="1:13" s="33" customFormat="1" ht="27.75" customHeight="1" x14ac:dyDescent="0.2">
      <c r="A53" s="63"/>
      <c r="B53" s="52"/>
      <c r="C53" s="35"/>
      <c r="D53" s="40" t="s">
        <v>269</v>
      </c>
      <c r="E53" s="34">
        <v>0.02</v>
      </c>
      <c r="F53" s="40"/>
      <c r="G53" s="40"/>
      <c r="H53" s="41">
        <v>207</v>
      </c>
      <c r="I53" s="40"/>
      <c r="J53" s="40">
        <f t="shared" ref="J53" si="20">E53*H53</f>
        <v>4.1399999999999997</v>
      </c>
      <c r="K53" s="45">
        <f t="shared" si="18"/>
        <v>6.6944664645027823</v>
      </c>
      <c r="L53" s="118" t="s">
        <v>96</v>
      </c>
      <c r="M53" s="139"/>
    </row>
    <row r="54" spans="1:13" s="33" customFormat="1" ht="28.5" customHeight="1" x14ac:dyDescent="0.2">
      <c r="A54" s="63"/>
      <c r="B54" s="52"/>
      <c r="C54" s="35"/>
      <c r="D54" s="40" t="s">
        <v>29</v>
      </c>
      <c r="E54" s="42">
        <v>1</v>
      </c>
      <c r="F54" s="36"/>
      <c r="G54" s="36"/>
      <c r="H54" s="41">
        <v>165</v>
      </c>
      <c r="I54" s="40"/>
      <c r="J54" s="40">
        <f>E54*H54</f>
        <v>165</v>
      </c>
      <c r="K54" s="45">
        <f t="shared" si="18"/>
        <v>266.80844604902398</v>
      </c>
      <c r="L54" s="43" t="s">
        <v>62</v>
      </c>
      <c r="M54" s="139"/>
    </row>
    <row r="55" spans="1:13" s="4" customFormat="1" ht="25.5" customHeight="1" x14ac:dyDescent="0.2">
      <c r="A55" s="62">
        <v>10</v>
      </c>
      <c r="B55" s="87" t="s">
        <v>159</v>
      </c>
      <c r="C55" s="88" t="s">
        <v>155</v>
      </c>
      <c r="D55" s="18" t="s">
        <v>270</v>
      </c>
      <c r="E55" s="44"/>
      <c r="F55" s="45">
        <v>778</v>
      </c>
      <c r="G55" s="45"/>
      <c r="H55" s="46"/>
      <c r="I55" s="46"/>
      <c r="J55" s="45">
        <f>SUM(J56:J62)</f>
        <v>1316.33548</v>
      </c>
      <c r="K55" s="45">
        <f>SUM(K56:K62)</f>
        <v>1579.6025759999998</v>
      </c>
      <c r="L55" s="23"/>
      <c r="M55" s="142" t="s">
        <v>11</v>
      </c>
    </row>
    <row r="56" spans="1:13" s="4" customFormat="1" ht="25.5" x14ac:dyDescent="0.2">
      <c r="A56" s="63"/>
      <c r="B56" s="52"/>
      <c r="C56" s="3"/>
      <c r="D56" s="40" t="s">
        <v>12</v>
      </c>
      <c r="E56" s="34">
        <v>1.7999999999999999E-2</v>
      </c>
      <c r="F56" s="40"/>
      <c r="G56" s="40"/>
      <c r="H56" s="41">
        <v>767</v>
      </c>
      <c r="I56" s="40">
        <v>1.38</v>
      </c>
      <c r="J56" s="40">
        <f>E56*H56*I56</f>
        <v>19.052279999999996</v>
      </c>
      <c r="K56" s="40">
        <f t="shared" ref="K56:K62" si="21">J56*1.2</f>
        <v>22.862735999999995</v>
      </c>
      <c r="L56" s="85" t="s">
        <v>15</v>
      </c>
      <c r="M56" s="140"/>
    </row>
    <row r="57" spans="1:13" s="4" customFormat="1" ht="12.75" x14ac:dyDescent="0.2">
      <c r="A57" s="63"/>
      <c r="B57" s="52"/>
      <c r="C57" s="3"/>
      <c r="D57" s="40" t="s">
        <v>17</v>
      </c>
      <c r="E57" s="34">
        <v>1.7999999999999999E-2</v>
      </c>
      <c r="F57" s="40"/>
      <c r="G57" s="40"/>
      <c r="H57" s="41">
        <v>699</v>
      </c>
      <c r="I57" s="40"/>
      <c r="J57" s="40">
        <f>E57*H57</f>
        <v>12.581999999999999</v>
      </c>
      <c r="K57" s="40">
        <f t="shared" si="21"/>
        <v>15.098399999999998</v>
      </c>
      <c r="L57" s="85" t="s">
        <v>19</v>
      </c>
      <c r="M57" s="140"/>
    </row>
    <row r="58" spans="1:13" s="4" customFormat="1" ht="12.75" x14ac:dyDescent="0.2">
      <c r="A58" s="63"/>
      <c r="B58" s="52"/>
      <c r="C58" s="3"/>
      <c r="D58" s="40" t="s">
        <v>20</v>
      </c>
      <c r="E58" s="34">
        <v>5.3999999999999999E-2</v>
      </c>
      <c r="F58" s="40"/>
      <c r="G58" s="40"/>
      <c r="H58" s="41">
        <v>413</v>
      </c>
      <c r="I58" s="40"/>
      <c r="J58" s="40">
        <f t="shared" ref="J58" si="22">E58*H58</f>
        <v>22.302</v>
      </c>
      <c r="K58" s="40">
        <f t="shared" si="21"/>
        <v>26.7624</v>
      </c>
      <c r="L58" s="85" t="s">
        <v>21</v>
      </c>
      <c r="M58" s="140"/>
    </row>
    <row r="59" spans="1:13" s="4" customFormat="1" ht="12.75" x14ac:dyDescent="0.2">
      <c r="A59" s="63"/>
      <c r="B59" s="52"/>
      <c r="C59" s="3"/>
      <c r="D59" s="40" t="s">
        <v>29</v>
      </c>
      <c r="E59" s="42">
        <v>1</v>
      </c>
      <c r="F59" s="36"/>
      <c r="G59" s="36"/>
      <c r="H59" s="41">
        <v>561</v>
      </c>
      <c r="I59" s="40"/>
      <c r="J59" s="40">
        <f>E59*H59</f>
        <v>561</v>
      </c>
      <c r="K59" s="40">
        <f t="shared" si="21"/>
        <v>673.19999999999993</v>
      </c>
      <c r="L59" s="43" t="s">
        <v>22</v>
      </c>
      <c r="M59" s="140"/>
    </row>
    <row r="60" spans="1:13" s="33" customFormat="1" ht="25.5" x14ac:dyDescent="0.2">
      <c r="A60" s="63"/>
      <c r="B60" s="52"/>
      <c r="C60" s="35"/>
      <c r="D60" s="40" t="s">
        <v>27</v>
      </c>
      <c r="E60" s="34">
        <v>0.02</v>
      </c>
      <c r="F60" s="40"/>
      <c r="G60" s="40"/>
      <c r="H60" s="40">
        <v>2037</v>
      </c>
      <c r="I60" s="40">
        <v>1.08</v>
      </c>
      <c r="J60" s="40">
        <f>H60*E60*I60</f>
        <v>43.999200000000002</v>
      </c>
      <c r="K60" s="40">
        <f t="shared" si="21"/>
        <v>52.799039999999998</v>
      </c>
      <c r="L60" s="118" t="s">
        <v>37</v>
      </c>
      <c r="M60" s="140"/>
    </row>
    <row r="61" spans="1:13" s="33" customFormat="1" ht="25.5" x14ac:dyDescent="0.2">
      <c r="A61" s="63"/>
      <c r="B61" s="52"/>
      <c r="C61" s="35"/>
      <c r="D61" s="39" t="s">
        <v>28</v>
      </c>
      <c r="E61" s="34">
        <v>0.02</v>
      </c>
      <c r="F61" s="40"/>
      <c r="G61" s="40"/>
      <c r="H61" s="40">
        <v>2320</v>
      </c>
      <c r="I61" s="40"/>
      <c r="J61" s="40">
        <f t="shared" ref="J61" si="23">H61*E61</f>
        <v>46.4</v>
      </c>
      <c r="K61" s="40">
        <f t="shared" si="21"/>
        <v>55.68</v>
      </c>
      <c r="L61" s="43" t="s">
        <v>38</v>
      </c>
      <c r="M61" s="140"/>
    </row>
    <row r="62" spans="1:13" s="33" customFormat="1" ht="25.5" x14ac:dyDescent="0.2">
      <c r="A62" s="63"/>
      <c r="B62" s="52"/>
      <c r="C62" s="35"/>
      <c r="D62" s="39" t="s">
        <v>32</v>
      </c>
      <c r="E62" s="34">
        <v>0.02</v>
      </c>
      <c r="F62" s="40"/>
      <c r="G62" s="40"/>
      <c r="H62" s="40">
        <v>611</v>
      </c>
      <c r="I62" s="40"/>
      <c r="J62" s="40">
        <v>611</v>
      </c>
      <c r="K62" s="40">
        <f t="shared" si="21"/>
        <v>733.19999999999993</v>
      </c>
      <c r="L62" s="43" t="s">
        <v>3</v>
      </c>
      <c r="M62" s="138"/>
    </row>
    <row r="63" spans="1:13" s="4" customFormat="1" ht="12.75" x14ac:dyDescent="0.2">
      <c r="A63" s="63">
        <v>11</v>
      </c>
      <c r="B63" s="87" t="s">
        <v>161</v>
      </c>
      <c r="C63" s="88" t="s">
        <v>156</v>
      </c>
      <c r="D63" s="39"/>
      <c r="E63" s="43"/>
      <c r="F63" s="40">
        <v>2486</v>
      </c>
      <c r="G63" s="11"/>
      <c r="H63" s="11"/>
      <c r="I63" s="12"/>
      <c r="J63" s="40">
        <f>SUM(J64:J65)</f>
        <v>1547.4</v>
      </c>
      <c r="K63" s="40">
        <f>SUM(K64:K65)</f>
        <v>2502.178117674302</v>
      </c>
      <c r="L63" s="13"/>
      <c r="M63" s="139" t="s">
        <v>11</v>
      </c>
    </row>
    <row r="64" spans="1:13" s="4" customFormat="1" ht="25.5" x14ac:dyDescent="0.2">
      <c r="A64" s="63"/>
      <c r="B64" s="52"/>
      <c r="C64" s="15"/>
      <c r="D64" s="39" t="s">
        <v>24</v>
      </c>
      <c r="E64" s="43">
        <v>1</v>
      </c>
      <c r="F64" s="40"/>
      <c r="G64" s="40"/>
      <c r="H64" s="40">
        <v>1188</v>
      </c>
      <c r="I64" s="43">
        <v>1.05</v>
      </c>
      <c r="J64" s="40">
        <f>E64*H64*I64</f>
        <v>1247.4000000000001</v>
      </c>
      <c r="K64" s="45">
        <f t="shared" ref="K64:K65" si="24">J64*1.2*1.068*1.056*1.049*1.139</f>
        <v>2017.0718521306219</v>
      </c>
      <c r="L64" s="85" t="s">
        <v>25</v>
      </c>
      <c r="M64" s="139"/>
    </row>
    <row r="65" spans="1:13" s="4" customFormat="1" ht="12.75" x14ac:dyDescent="0.2">
      <c r="A65" s="63"/>
      <c r="B65" s="52"/>
      <c r="C65" s="15"/>
      <c r="D65" s="40" t="s">
        <v>30</v>
      </c>
      <c r="E65" s="43">
        <v>1</v>
      </c>
      <c r="F65" s="40"/>
      <c r="G65" s="40"/>
      <c r="H65" s="40">
        <v>300</v>
      </c>
      <c r="I65" s="43"/>
      <c r="J65" s="40">
        <f>E65*H65</f>
        <v>300</v>
      </c>
      <c r="K65" s="45">
        <f t="shared" si="24"/>
        <v>485.10626554367997</v>
      </c>
      <c r="L65" s="85" t="s">
        <v>26</v>
      </c>
      <c r="M65" s="139"/>
    </row>
    <row r="66" spans="1:13" s="33" customFormat="1" ht="38.25" x14ac:dyDescent="0.2">
      <c r="A66" s="63">
        <v>12</v>
      </c>
      <c r="B66" s="87" t="s">
        <v>164</v>
      </c>
      <c r="C66" s="88" t="s">
        <v>157</v>
      </c>
      <c r="D66" s="44" t="s">
        <v>6</v>
      </c>
      <c r="E66" s="46">
        <v>1</v>
      </c>
      <c r="F66" s="45">
        <v>7.15</v>
      </c>
      <c r="G66" s="45"/>
      <c r="H66" s="45">
        <v>2824</v>
      </c>
      <c r="I66" s="45">
        <v>1.06</v>
      </c>
      <c r="J66" s="45">
        <f>H66*E66*I66</f>
        <v>2993.44</v>
      </c>
      <c r="K66" s="45">
        <f>J66*1.2</f>
        <v>3592.1280000000002</v>
      </c>
      <c r="L66" s="86" t="s">
        <v>158</v>
      </c>
      <c r="M66" s="10" t="s">
        <v>11</v>
      </c>
    </row>
    <row r="67" spans="1:13" s="33" customFormat="1" ht="25.5" x14ac:dyDescent="0.2">
      <c r="A67" s="63">
        <v>13</v>
      </c>
      <c r="B67" s="87" t="s">
        <v>165</v>
      </c>
      <c r="C67" s="88" t="s">
        <v>160</v>
      </c>
      <c r="D67" s="18" t="s">
        <v>49</v>
      </c>
      <c r="E67" s="44"/>
      <c r="F67" s="45">
        <v>7.15</v>
      </c>
      <c r="G67" s="45"/>
      <c r="H67" s="45"/>
      <c r="I67" s="45"/>
      <c r="J67" s="45">
        <f>SUM(J68:J71)</f>
        <v>2586.3313100000005</v>
      </c>
      <c r="K67" s="45">
        <f>SUM(K68:K71)</f>
        <v>3103.5975720000001</v>
      </c>
      <c r="L67" s="46"/>
      <c r="M67" s="138" t="s">
        <v>11</v>
      </c>
    </row>
    <row r="68" spans="1:13" s="33" customFormat="1" ht="25.5" x14ac:dyDescent="0.2">
      <c r="A68" s="63"/>
      <c r="B68" s="52"/>
      <c r="C68" s="38"/>
      <c r="D68" s="40" t="s">
        <v>12</v>
      </c>
      <c r="E68" s="34">
        <v>1.429</v>
      </c>
      <c r="F68" s="40"/>
      <c r="G68" s="40"/>
      <c r="H68" s="41">
        <v>499</v>
      </c>
      <c r="I68" s="40">
        <v>1.61</v>
      </c>
      <c r="J68" s="40">
        <f>E68*H68*I68</f>
        <v>1148.0443100000002</v>
      </c>
      <c r="K68" s="45">
        <f>J68*1.2</f>
        <v>1377.6531720000003</v>
      </c>
      <c r="L68" s="85" t="s">
        <v>141</v>
      </c>
      <c r="M68" s="139"/>
    </row>
    <row r="69" spans="1:13" s="33" customFormat="1" ht="12.75" x14ac:dyDescent="0.2">
      <c r="A69" s="63"/>
      <c r="B69" s="52"/>
      <c r="C69" s="35"/>
      <c r="D69" s="40" t="s">
        <v>17</v>
      </c>
      <c r="E69" s="34">
        <v>1.429</v>
      </c>
      <c r="F69" s="40"/>
      <c r="G69" s="40"/>
      <c r="H69" s="41">
        <v>517</v>
      </c>
      <c r="I69" s="40"/>
      <c r="J69" s="40">
        <f>E69*H69</f>
        <v>738.79300000000001</v>
      </c>
      <c r="K69" s="45">
        <f t="shared" ref="K69:K71" si="25">J69*1.2</f>
        <v>886.55160000000001</v>
      </c>
      <c r="L69" s="85" t="s">
        <v>51</v>
      </c>
      <c r="M69" s="139"/>
    </row>
    <row r="70" spans="1:13" s="33" customFormat="1" ht="12.75" x14ac:dyDescent="0.2">
      <c r="A70" s="63"/>
      <c r="B70" s="52"/>
      <c r="C70" s="35"/>
      <c r="D70" s="40" t="s">
        <v>20</v>
      </c>
      <c r="E70" s="34">
        <v>1.4930000000000001</v>
      </c>
      <c r="F70" s="40"/>
      <c r="G70" s="40"/>
      <c r="H70" s="41">
        <v>358</v>
      </c>
      <c r="I70" s="40"/>
      <c r="J70" s="40">
        <f t="shared" ref="J70" si="26">E70*H70</f>
        <v>534.49400000000003</v>
      </c>
      <c r="K70" s="45">
        <f t="shared" si="25"/>
        <v>641.39279999999997</v>
      </c>
      <c r="L70" s="85" t="s">
        <v>69</v>
      </c>
      <c r="M70" s="139"/>
    </row>
    <row r="71" spans="1:13" s="33" customFormat="1" ht="12.75" x14ac:dyDescent="0.2">
      <c r="A71" s="63"/>
      <c r="B71" s="52"/>
      <c r="C71" s="35"/>
      <c r="D71" s="40" t="s">
        <v>29</v>
      </c>
      <c r="E71" s="42">
        <v>1</v>
      </c>
      <c r="F71" s="36"/>
      <c r="G71" s="36"/>
      <c r="H71" s="41">
        <v>165</v>
      </c>
      <c r="I71" s="40"/>
      <c r="J71" s="40">
        <f>E71*H71</f>
        <v>165</v>
      </c>
      <c r="K71" s="45">
        <f t="shared" si="25"/>
        <v>198</v>
      </c>
      <c r="L71" s="43" t="s">
        <v>62</v>
      </c>
      <c r="M71" s="139"/>
    </row>
    <row r="72" spans="1:13" s="33" customFormat="1" ht="38.25" x14ac:dyDescent="0.2">
      <c r="A72" s="63">
        <v>14</v>
      </c>
      <c r="B72" s="87" t="s">
        <v>247</v>
      </c>
      <c r="C72" s="88" t="s">
        <v>239</v>
      </c>
      <c r="D72" s="44" t="s">
        <v>240</v>
      </c>
      <c r="E72" s="46">
        <v>65</v>
      </c>
      <c r="F72" s="45">
        <v>362</v>
      </c>
      <c r="G72" s="45"/>
      <c r="H72" s="45">
        <v>27</v>
      </c>
      <c r="I72" s="45">
        <v>1.05</v>
      </c>
      <c r="J72" s="45">
        <f>H72*E72*I72</f>
        <v>1842.75</v>
      </c>
      <c r="K72" s="45">
        <f>J72*1.2</f>
        <v>2211.2999999999997</v>
      </c>
      <c r="L72" s="106" t="s">
        <v>241</v>
      </c>
      <c r="M72" s="10" t="s">
        <v>11</v>
      </c>
    </row>
    <row r="73" spans="1:13" s="4" customFormat="1" ht="25.5" x14ac:dyDescent="0.2">
      <c r="A73" s="62">
        <v>15</v>
      </c>
      <c r="B73" s="87" t="s">
        <v>168</v>
      </c>
      <c r="C73" s="88" t="s">
        <v>162</v>
      </c>
      <c r="D73" s="18" t="s">
        <v>91</v>
      </c>
      <c r="E73" s="44"/>
      <c r="F73" s="45">
        <v>5.28</v>
      </c>
      <c r="G73" s="45"/>
      <c r="H73" s="46"/>
      <c r="I73" s="46"/>
      <c r="J73" s="45">
        <f>SUM(J74:J77)</f>
        <v>648.13688000000002</v>
      </c>
      <c r="K73" s="45">
        <f>SUM(K74:K77)</f>
        <v>777.76425599999993</v>
      </c>
      <c r="L73" s="23"/>
      <c r="M73" s="140" t="s">
        <v>11</v>
      </c>
    </row>
    <row r="74" spans="1:13" s="4" customFormat="1" ht="25.5" x14ac:dyDescent="0.2">
      <c r="A74" s="63"/>
      <c r="B74" s="52"/>
      <c r="C74" s="3"/>
      <c r="D74" s="40" t="s">
        <v>12</v>
      </c>
      <c r="E74" s="34">
        <v>2.8000000000000001E-2</v>
      </c>
      <c r="F74" s="40"/>
      <c r="G74" s="40"/>
      <c r="H74" s="41">
        <v>767</v>
      </c>
      <c r="I74" s="40">
        <v>1.38</v>
      </c>
      <c r="J74" s="40">
        <f>E74*H74*I74</f>
        <v>29.636879999999998</v>
      </c>
      <c r="K74" s="40">
        <f>J74*1.2</f>
        <v>35.564255999999993</v>
      </c>
      <c r="L74" s="85" t="s">
        <v>15</v>
      </c>
      <c r="M74" s="140"/>
    </row>
    <row r="75" spans="1:13" s="4" customFormat="1" ht="12.75" x14ac:dyDescent="0.2">
      <c r="A75" s="63"/>
      <c r="B75" s="52"/>
      <c r="C75" s="3"/>
      <c r="D75" s="40" t="s">
        <v>17</v>
      </c>
      <c r="E75" s="34">
        <v>2.8000000000000001E-2</v>
      </c>
      <c r="F75" s="40"/>
      <c r="G75" s="40"/>
      <c r="H75" s="41">
        <v>699</v>
      </c>
      <c r="I75" s="40"/>
      <c r="J75" s="40">
        <f>E75*H75</f>
        <v>19.571999999999999</v>
      </c>
      <c r="K75" s="40">
        <f>J75*1.2</f>
        <v>23.4864</v>
      </c>
      <c r="L75" s="85" t="s">
        <v>19</v>
      </c>
      <c r="M75" s="140"/>
    </row>
    <row r="76" spans="1:13" s="4" customFormat="1" ht="12.75" x14ac:dyDescent="0.2">
      <c r="A76" s="63"/>
      <c r="B76" s="52"/>
      <c r="C76" s="3"/>
      <c r="D76" s="40" t="s">
        <v>20</v>
      </c>
      <c r="E76" s="34">
        <v>8.7999999999999995E-2</v>
      </c>
      <c r="F76" s="40"/>
      <c r="G76" s="40"/>
      <c r="H76" s="41">
        <v>431</v>
      </c>
      <c r="I76" s="40"/>
      <c r="J76" s="40">
        <f t="shared" ref="J76" si="27">E76*H76</f>
        <v>37.927999999999997</v>
      </c>
      <c r="K76" s="40">
        <f>J76*1.2</f>
        <v>45.513599999999997</v>
      </c>
      <c r="L76" s="85" t="s">
        <v>23</v>
      </c>
      <c r="M76" s="140"/>
    </row>
    <row r="77" spans="1:13" s="4" customFormat="1" ht="12.75" x14ac:dyDescent="0.2">
      <c r="A77" s="63"/>
      <c r="B77" s="52"/>
      <c r="C77" s="3"/>
      <c r="D77" s="40" t="s">
        <v>29</v>
      </c>
      <c r="E77" s="42">
        <v>1</v>
      </c>
      <c r="F77" s="36"/>
      <c r="G77" s="36"/>
      <c r="H77" s="41">
        <v>561</v>
      </c>
      <c r="I77" s="40"/>
      <c r="J77" s="40">
        <f>E77*H77</f>
        <v>561</v>
      </c>
      <c r="K77" s="40">
        <f>J77*1.2</f>
        <v>673.19999999999993</v>
      </c>
      <c r="L77" s="43" t="s">
        <v>62</v>
      </c>
      <c r="M77" s="138"/>
    </row>
    <row r="78" spans="1:13" s="4" customFormat="1" ht="12.75" x14ac:dyDescent="0.2">
      <c r="A78" s="63">
        <v>16</v>
      </c>
      <c r="B78" s="87" t="s">
        <v>169</v>
      </c>
      <c r="C78" s="88" t="s">
        <v>163</v>
      </c>
      <c r="D78" s="39"/>
      <c r="E78" s="43"/>
      <c r="F78" s="40">
        <v>2567</v>
      </c>
      <c r="G78" s="11"/>
      <c r="H78" s="11"/>
      <c r="I78" s="12"/>
      <c r="J78" s="40">
        <f>SUM(J79:J80)</f>
        <v>1547.4</v>
      </c>
      <c r="K78" s="40">
        <f>SUM(K79:K80)</f>
        <v>2649.8066266170858</v>
      </c>
      <c r="L78" s="13"/>
      <c r="M78" s="139" t="s">
        <v>11</v>
      </c>
    </row>
    <row r="79" spans="1:13" s="4" customFormat="1" ht="25.5" x14ac:dyDescent="0.2">
      <c r="A79" s="63"/>
      <c r="B79" s="52"/>
      <c r="C79" s="15"/>
      <c r="D79" s="39" t="s">
        <v>24</v>
      </c>
      <c r="E79" s="43">
        <v>1</v>
      </c>
      <c r="F79" s="40"/>
      <c r="G79" s="40"/>
      <c r="H79" s="40">
        <v>1188</v>
      </c>
      <c r="I79" s="43">
        <v>1.05</v>
      </c>
      <c r="J79" s="40">
        <f>E79*H79*I79</f>
        <v>1247.4000000000001</v>
      </c>
      <c r="K79" s="45">
        <f>J79*1.2*1.068*1.056*1.049*1.139*1.059</f>
        <v>2136.0790914063286</v>
      </c>
      <c r="L79" s="85" t="s">
        <v>25</v>
      </c>
      <c r="M79" s="139"/>
    </row>
    <row r="80" spans="1:13" s="4" customFormat="1" ht="12.75" x14ac:dyDescent="0.2">
      <c r="A80" s="63"/>
      <c r="B80" s="52"/>
      <c r="C80" s="15"/>
      <c r="D80" s="40" t="s">
        <v>30</v>
      </c>
      <c r="E80" s="43">
        <v>1</v>
      </c>
      <c r="F80" s="40"/>
      <c r="G80" s="40"/>
      <c r="H80" s="40">
        <v>300</v>
      </c>
      <c r="I80" s="43"/>
      <c r="J80" s="40">
        <f>E80*H80</f>
        <v>300</v>
      </c>
      <c r="K80" s="45">
        <f>J80*1.2*1.068*1.056*1.049*1.139*1.059</f>
        <v>513.72753521075708</v>
      </c>
      <c r="L80" s="85" t="s">
        <v>26</v>
      </c>
      <c r="M80" s="139"/>
    </row>
    <row r="81" spans="1:13" s="33" customFormat="1" ht="38.25" x14ac:dyDescent="0.2">
      <c r="A81" s="63">
        <v>17</v>
      </c>
      <c r="B81" s="87" t="s">
        <v>170</v>
      </c>
      <c r="C81" s="35" t="s">
        <v>166</v>
      </c>
      <c r="D81" s="44" t="s">
        <v>6</v>
      </c>
      <c r="E81" s="46">
        <v>1</v>
      </c>
      <c r="F81" s="45">
        <v>5.28</v>
      </c>
      <c r="G81" s="45"/>
      <c r="H81" s="45">
        <v>2153</v>
      </c>
      <c r="I81" s="45">
        <v>1.06</v>
      </c>
      <c r="J81" s="45">
        <f>H81*E81*I81</f>
        <v>2282.1800000000003</v>
      </c>
      <c r="K81" s="45">
        <f>J81*1.2</f>
        <v>2738.6160000000004</v>
      </c>
      <c r="L81" s="86" t="s">
        <v>114</v>
      </c>
      <c r="M81" s="10" t="s">
        <v>11</v>
      </c>
    </row>
    <row r="82" spans="1:13" s="33" customFormat="1" ht="25.5" x14ac:dyDescent="0.2">
      <c r="A82" s="63">
        <v>18</v>
      </c>
      <c r="B82" s="87" t="s">
        <v>171</v>
      </c>
      <c r="C82" s="35" t="s">
        <v>167</v>
      </c>
      <c r="D82" s="18" t="s">
        <v>49</v>
      </c>
      <c r="E82" s="44"/>
      <c r="F82" s="45">
        <v>5.28</v>
      </c>
      <c r="G82" s="45"/>
      <c r="H82" s="45"/>
      <c r="I82" s="45"/>
      <c r="J82" s="45">
        <f>SUM(J83:J86)</f>
        <v>4282.5097000000005</v>
      </c>
      <c r="K82" s="45">
        <f>SUM(K83:K86)</f>
        <v>5139.0116400000006</v>
      </c>
      <c r="L82" s="46"/>
      <c r="M82" s="138" t="s">
        <v>11</v>
      </c>
    </row>
    <row r="83" spans="1:13" s="33" customFormat="1" ht="25.5" x14ac:dyDescent="0.2">
      <c r="A83" s="63"/>
      <c r="B83" s="52"/>
      <c r="C83" s="38"/>
      <c r="D83" s="40" t="s">
        <v>12</v>
      </c>
      <c r="E83" s="34">
        <v>2.4300000000000002</v>
      </c>
      <c r="F83" s="40"/>
      <c r="G83" s="40"/>
      <c r="H83" s="41">
        <v>499</v>
      </c>
      <c r="I83" s="40">
        <v>1.61</v>
      </c>
      <c r="J83" s="40">
        <f>E83*H83*I83</f>
        <v>1952.2377000000004</v>
      </c>
      <c r="K83" s="45">
        <f>J83*1.2</f>
        <v>2342.6852400000002</v>
      </c>
      <c r="L83" s="85" t="s">
        <v>141</v>
      </c>
      <c r="M83" s="139"/>
    </row>
    <row r="84" spans="1:13" s="33" customFormat="1" ht="12.75" x14ac:dyDescent="0.2">
      <c r="A84" s="63"/>
      <c r="B84" s="52"/>
      <c r="C84" s="35"/>
      <c r="D84" s="40" t="s">
        <v>17</v>
      </c>
      <c r="E84" s="34">
        <v>2.4300000000000002</v>
      </c>
      <c r="F84" s="40"/>
      <c r="G84" s="40"/>
      <c r="H84" s="41">
        <v>517</v>
      </c>
      <c r="I84" s="40"/>
      <c r="J84" s="40">
        <f>E84*H84</f>
        <v>1256.3100000000002</v>
      </c>
      <c r="K84" s="45">
        <f t="shared" ref="K84:K86" si="28">J84*1.2</f>
        <v>1507.5720000000001</v>
      </c>
      <c r="L84" s="85" t="s">
        <v>51</v>
      </c>
      <c r="M84" s="139"/>
    </row>
    <row r="85" spans="1:13" s="33" customFormat="1" ht="12.75" x14ac:dyDescent="0.2">
      <c r="A85" s="63"/>
      <c r="B85" s="52"/>
      <c r="C85" s="35"/>
      <c r="D85" s="40" t="s">
        <v>20</v>
      </c>
      <c r="E85" s="34">
        <v>2.5390000000000001</v>
      </c>
      <c r="F85" s="40"/>
      <c r="G85" s="40"/>
      <c r="H85" s="41">
        <v>358</v>
      </c>
      <c r="I85" s="40"/>
      <c r="J85" s="40">
        <f t="shared" ref="J85" si="29">E85*H85</f>
        <v>908.9620000000001</v>
      </c>
      <c r="K85" s="45">
        <f t="shared" si="28"/>
        <v>1090.7544</v>
      </c>
      <c r="L85" s="85" t="s">
        <v>69</v>
      </c>
      <c r="M85" s="139"/>
    </row>
    <row r="86" spans="1:13" s="33" customFormat="1" ht="12.75" x14ac:dyDescent="0.2">
      <c r="A86" s="63"/>
      <c r="B86" s="52"/>
      <c r="C86" s="35"/>
      <c r="D86" s="40" t="s">
        <v>29</v>
      </c>
      <c r="E86" s="42">
        <v>1</v>
      </c>
      <c r="F86" s="36"/>
      <c r="G86" s="36"/>
      <c r="H86" s="41">
        <v>165</v>
      </c>
      <c r="I86" s="40"/>
      <c r="J86" s="40">
        <f>E86*H86</f>
        <v>165</v>
      </c>
      <c r="K86" s="45">
        <f t="shared" si="28"/>
        <v>198</v>
      </c>
      <c r="L86" s="43" t="s">
        <v>62</v>
      </c>
      <c r="M86" s="139"/>
    </row>
    <row r="87" spans="1:13" s="33" customFormat="1" ht="38.25" x14ac:dyDescent="0.2">
      <c r="A87" s="63">
        <v>19</v>
      </c>
      <c r="B87" s="87" t="s">
        <v>248</v>
      </c>
      <c r="C87" s="35" t="s">
        <v>242</v>
      </c>
      <c r="D87" s="44" t="s">
        <v>240</v>
      </c>
      <c r="E87" s="46">
        <v>48</v>
      </c>
      <c r="F87" s="45">
        <v>348</v>
      </c>
      <c r="G87" s="45"/>
      <c r="H87" s="45">
        <v>27</v>
      </c>
      <c r="I87" s="45">
        <v>1.05</v>
      </c>
      <c r="J87" s="45">
        <f>H87*E87*I87</f>
        <v>1360.8</v>
      </c>
      <c r="K87" s="45">
        <f>J87*1.2</f>
        <v>1632.9599999999998</v>
      </c>
      <c r="L87" s="106" t="s">
        <v>241</v>
      </c>
      <c r="M87" s="10" t="s">
        <v>11</v>
      </c>
    </row>
    <row r="88" spans="1:13" s="33" customFormat="1" ht="30.75" customHeight="1" x14ac:dyDescent="0.2">
      <c r="A88" s="63">
        <v>20</v>
      </c>
      <c r="B88" s="87" t="s">
        <v>190</v>
      </c>
      <c r="C88" s="35" t="s">
        <v>172</v>
      </c>
      <c r="D88" s="18" t="s">
        <v>95</v>
      </c>
      <c r="E88" s="44"/>
      <c r="F88" s="45">
        <v>480</v>
      </c>
      <c r="G88" s="45"/>
      <c r="H88" s="45"/>
      <c r="I88" s="45"/>
      <c r="J88" s="45">
        <f>SUM(J89:J92)</f>
        <v>346.60023999999999</v>
      </c>
      <c r="K88" s="45">
        <f>SUM(K89:K92)</f>
        <v>560.45982687647734</v>
      </c>
      <c r="L88" s="46"/>
      <c r="M88" s="138" t="s">
        <v>11</v>
      </c>
    </row>
    <row r="89" spans="1:13" s="33" customFormat="1" ht="27" customHeight="1" x14ac:dyDescent="0.2">
      <c r="A89" s="63"/>
      <c r="B89" s="52"/>
      <c r="C89" s="38"/>
      <c r="D89" s="40" t="s">
        <v>12</v>
      </c>
      <c r="E89" s="34">
        <v>0.11600000000000001</v>
      </c>
      <c r="F89" s="40"/>
      <c r="G89" s="40"/>
      <c r="H89" s="41">
        <v>499</v>
      </c>
      <c r="I89" s="40">
        <v>1.61</v>
      </c>
      <c r="J89" s="40">
        <f>E89*H89*I89</f>
        <v>93.193240000000003</v>
      </c>
      <c r="K89" s="45">
        <f>J89*1.2*1.068*1.056*1.049*1.139</f>
        <v>150.69541543438635</v>
      </c>
      <c r="L89" s="85" t="s">
        <v>141</v>
      </c>
      <c r="M89" s="139"/>
    </row>
    <row r="90" spans="1:13" s="33" customFormat="1" ht="12.75" x14ac:dyDescent="0.2">
      <c r="A90" s="63"/>
      <c r="B90" s="52"/>
      <c r="C90" s="35"/>
      <c r="D90" s="40" t="s">
        <v>17</v>
      </c>
      <c r="E90" s="34">
        <v>0.11600000000000001</v>
      </c>
      <c r="F90" s="40"/>
      <c r="G90" s="40"/>
      <c r="H90" s="41">
        <v>517</v>
      </c>
      <c r="I90" s="40"/>
      <c r="J90" s="40">
        <f>E90*H90</f>
        <v>59.972000000000001</v>
      </c>
      <c r="K90" s="45">
        <f t="shared" ref="K90:K92" si="30">J90*1.2*1.068*1.056*1.049*1.139</f>
        <v>96.975976523951928</v>
      </c>
      <c r="L90" s="85" t="s">
        <v>51</v>
      </c>
      <c r="M90" s="139"/>
    </row>
    <row r="91" spans="1:13" s="33" customFormat="1" ht="12.75" x14ac:dyDescent="0.2">
      <c r="A91" s="63"/>
      <c r="B91" s="52"/>
      <c r="C91" s="35"/>
      <c r="D91" s="40" t="s">
        <v>20</v>
      </c>
      <c r="E91" s="34">
        <v>0.121</v>
      </c>
      <c r="F91" s="40"/>
      <c r="G91" s="40"/>
      <c r="H91" s="41">
        <v>235</v>
      </c>
      <c r="I91" s="40"/>
      <c r="J91" s="40">
        <f t="shared" ref="J91" si="31">E91*H91</f>
        <v>28.434999999999999</v>
      </c>
      <c r="K91" s="45">
        <f t="shared" si="30"/>
        <v>45.979988869115132</v>
      </c>
      <c r="L91" s="85" t="s">
        <v>96</v>
      </c>
      <c r="M91" s="139"/>
    </row>
    <row r="92" spans="1:13" s="33" customFormat="1" ht="12.75" x14ac:dyDescent="0.2">
      <c r="A92" s="63"/>
      <c r="B92" s="52"/>
      <c r="C92" s="35"/>
      <c r="D92" s="40" t="s">
        <v>29</v>
      </c>
      <c r="E92" s="42">
        <v>1</v>
      </c>
      <c r="F92" s="36"/>
      <c r="G92" s="36"/>
      <c r="H92" s="41">
        <v>165</v>
      </c>
      <c r="I92" s="40"/>
      <c r="J92" s="40">
        <f>E92*H92</f>
        <v>165</v>
      </c>
      <c r="K92" s="45">
        <f t="shared" si="30"/>
        <v>266.80844604902398</v>
      </c>
      <c r="L92" s="43" t="s">
        <v>62</v>
      </c>
      <c r="M92" s="139"/>
    </row>
    <row r="93" spans="1:13" s="33" customFormat="1" ht="25.5" x14ac:dyDescent="0.2">
      <c r="A93" s="63">
        <v>21</v>
      </c>
      <c r="B93" s="87" t="s">
        <v>249</v>
      </c>
      <c r="C93" s="35" t="s">
        <v>243</v>
      </c>
      <c r="D93" s="45"/>
      <c r="E93" s="28"/>
      <c r="F93" s="45">
        <v>59</v>
      </c>
      <c r="G93" s="29"/>
      <c r="H93" s="30"/>
      <c r="I93" s="45"/>
      <c r="J93" s="45">
        <f>SUM(J94:J95)</f>
        <v>38.35</v>
      </c>
      <c r="K93" s="45">
        <f>SUM(K94:K95)</f>
        <v>65.671503251108447</v>
      </c>
      <c r="L93" s="46"/>
      <c r="M93" s="142" t="s">
        <v>11</v>
      </c>
    </row>
    <row r="94" spans="1:13" s="33" customFormat="1" ht="25.5" x14ac:dyDescent="0.2">
      <c r="A94" s="63"/>
      <c r="B94" s="87"/>
      <c r="C94" s="35"/>
      <c r="D94" s="44" t="s">
        <v>240</v>
      </c>
      <c r="E94" s="46">
        <v>1</v>
      </c>
      <c r="F94" s="45"/>
      <c r="G94" s="45"/>
      <c r="H94" s="45">
        <v>27</v>
      </c>
      <c r="I94" s="45">
        <v>1.05</v>
      </c>
      <c r="J94" s="45">
        <f>H94*E94*I94</f>
        <v>28.35</v>
      </c>
      <c r="K94" s="45">
        <f>J94*1.2*1.068*1.056*1.049*1.139*1.059</f>
        <v>48.547252077416552</v>
      </c>
      <c r="L94" s="106" t="s">
        <v>241</v>
      </c>
      <c r="M94" s="140"/>
    </row>
    <row r="95" spans="1:13" s="33" customFormat="1" ht="12.75" x14ac:dyDescent="0.2">
      <c r="A95" s="63"/>
      <c r="B95" s="87"/>
      <c r="C95" s="35"/>
      <c r="D95" s="40" t="s">
        <v>30</v>
      </c>
      <c r="E95" s="43">
        <v>1</v>
      </c>
      <c r="F95" s="40"/>
      <c r="G95" s="40"/>
      <c r="H95" s="40">
        <v>10</v>
      </c>
      <c r="I95" s="43"/>
      <c r="J95" s="40">
        <f>E95*H95</f>
        <v>10</v>
      </c>
      <c r="K95" s="45">
        <f>J95*1.2*1.068*1.056*1.049*1.139*1.059</f>
        <v>17.124251173691903</v>
      </c>
      <c r="L95" s="118" t="s">
        <v>271</v>
      </c>
      <c r="M95" s="138"/>
    </row>
    <row r="96" spans="1:13" s="33" customFormat="1" ht="30.75" customHeight="1" x14ac:dyDescent="0.2">
      <c r="A96" s="63">
        <v>22</v>
      </c>
      <c r="B96" s="87" t="s">
        <v>191</v>
      </c>
      <c r="C96" s="35" t="s">
        <v>173</v>
      </c>
      <c r="D96" s="18" t="s">
        <v>55</v>
      </c>
      <c r="E96" s="44"/>
      <c r="F96" s="45">
        <v>497</v>
      </c>
      <c r="G96" s="45"/>
      <c r="H96" s="45"/>
      <c r="I96" s="45"/>
      <c r="J96" s="45">
        <f>SUM(J97:J100)</f>
        <v>335.65094999999997</v>
      </c>
      <c r="K96" s="45">
        <f>SUM(K97:K100)</f>
        <v>542.75459626896145</v>
      </c>
      <c r="L96" s="46"/>
      <c r="M96" s="138" t="s">
        <v>11</v>
      </c>
    </row>
    <row r="97" spans="1:13" s="33" customFormat="1" ht="27" customHeight="1" x14ac:dyDescent="0.2">
      <c r="A97" s="63"/>
      <c r="B97" s="52"/>
      <c r="C97" s="38"/>
      <c r="D97" s="40" t="s">
        <v>12</v>
      </c>
      <c r="E97" s="34">
        <v>0.105</v>
      </c>
      <c r="F97" s="40"/>
      <c r="G97" s="40"/>
      <c r="H97" s="41">
        <v>499</v>
      </c>
      <c r="I97" s="40">
        <v>1.61</v>
      </c>
      <c r="J97" s="40">
        <f>E97*H97*I97</f>
        <v>84.355949999999993</v>
      </c>
      <c r="K97" s="45">
        <f t="shared" ref="K97:K100" si="32">J97*1.2*1.068*1.056*1.049*1.139</f>
        <v>136.40533293629798</v>
      </c>
      <c r="L97" s="85" t="s">
        <v>141</v>
      </c>
      <c r="M97" s="139"/>
    </row>
    <row r="98" spans="1:13" s="33" customFormat="1" ht="12.75" x14ac:dyDescent="0.2">
      <c r="A98" s="63"/>
      <c r="B98" s="52"/>
      <c r="C98" s="35"/>
      <c r="D98" s="40" t="s">
        <v>17</v>
      </c>
      <c r="E98" s="34">
        <v>0.105</v>
      </c>
      <c r="F98" s="40"/>
      <c r="G98" s="40"/>
      <c r="H98" s="41">
        <v>517</v>
      </c>
      <c r="I98" s="40"/>
      <c r="J98" s="40">
        <f>E98*H98</f>
        <v>54.284999999999997</v>
      </c>
      <c r="K98" s="45">
        <f t="shared" si="32"/>
        <v>87.779978750128905</v>
      </c>
      <c r="L98" s="85" t="s">
        <v>51</v>
      </c>
      <c r="M98" s="139"/>
    </row>
    <row r="99" spans="1:13" s="33" customFormat="1" ht="12.75" x14ac:dyDescent="0.2">
      <c r="A99" s="63"/>
      <c r="B99" s="52"/>
      <c r="C99" s="35"/>
      <c r="D99" s="40" t="s">
        <v>20</v>
      </c>
      <c r="E99" s="34">
        <v>0.11</v>
      </c>
      <c r="F99" s="40"/>
      <c r="G99" s="40"/>
      <c r="H99" s="41">
        <v>291</v>
      </c>
      <c r="I99" s="40"/>
      <c r="J99" s="40">
        <f t="shared" ref="J99" si="33">E99*H99</f>
        <v>32.01</v>
      </c>
      <c r="K99" s="45">
        <f t="shared" si="32"/>
        <v>51.760838533510665</v>
      </c>
      <c r="L99" s="85" t="s">
        <v>56</v>
      </c>
      <c r="M99" s="139"/>
    </row>
    <row r="100" spans="1:13" s="33" customFormat="1" ht="12.75" x14ac:dyDescent="0.2">
      <c r="A100" s="63"/>
      <c r="B100" s="52"/>
      <c r="C100" s="35"/>
      <c r="D100" s="40" t="s">
        <v>29</v>
      </c>
      <c r="E100" s="42">
        <v>1</v>
      </c>
      <c r="F100" s="36"/>
      <c r="G100" s="36"/>
      <c r="H100" s="41">
        <v>165</v>
      </c>
      <c r="I100" s="40"/>
      <c r="J100" s="40">
        <f>E100*H100</f>
        <v>165</v>
      </c>
      <c r="K100" s="45">
        <f t="shared" si="32"/>
        <v>266.80844604902398</v>
      </c>
      <c r="L100" s="43" t="s">
        <v>62</v>
      </c>
      <c r="M100" s="139"/>
    </row>
    <row r="101" spans="1:13" s="33" customFormat="1" ht="25.5" x14ac:dyDescent="0.2">
      <c r="A101" s="63">
        <v>23</v>
      </c>
      <c r="B101" s="87" t="s">
        <v>250</v>
      </c>
      <c r="C101" s="35" t="s">
        <v>244</v>
      </c>
      <c r="D101" s="44"/>
      <c r="E101" s="46"/>
      <c r="F101" s="45">
        <v>62</v>
      </c>
      <c r="G101" s="45"/>
      <c r="H101" s="45"/>
      <c r="I101" s="45"/>
      <c r="J101" s="45">
        <f>SUM(J102:J103)</f>
        <v>38.35</v>
      </c>
      <c r="K101" s="45">
        <f>SUM(K102:K103)</f>
        <v>65.671503251108447</v>
      </c>
      <c r="L101" s="115"/>
      <c r="M101" s="142" t="s">
        <v>11</v>
      </c>
    </row>
    <row r="102" spans="1:13" s="33" customFormat="1" ht="25.5" x14ac:dyDescent="0.2">
      <c r="A102" s="63"/>
      <c r="B102" s="87"/>
      <c r="C102" s="35"/>
      <c r="D102" s="44" t="s">
        <v>240</v>
      </c>
      <c r="E102" s="46">
        <v>1</v>
      </c>
      <c r="F102" s="45"/>
      <c r="G102" s="45"/>
      <c r="H102" s="45">
        <v>27</v>
      </c>
      <c r="I102" s="45">
        <v>1.05</v>
      </c>
      <c r="J102" s="45">
        <f>H102*E102*I102</f>
        <v>28.35</v>
      </c>
      <c r="K102" s="45">
        <f>J102*1.2*1.068*1.056*1.049*1.139*1.059</f>
        <v>48.547252077416552</v>
      </c>
      <c r="L102" s="106" t="s">
        <v>241</v>
      </c>
      <c r="M102" s="140"/>
    </row>
    <row r="103" spans="1:13" s="33" customFormat="1" ht="12.75" x14ac:dyDescent="0.2">
      <c r="A103" s="63"/>
      <c r="B103" s="87"/>
      <c r="C103" s="35"/>
      <c r="D103" s="40" t="s">
        <v>30</v>
      </c>
      <c r="E103" s="43">
        <v>1</v>
      </c>
      <c r="F103" s="40"/>
      <c r="G103" s="40"/>
      <c r="H103" s="40">
        <v>10</v>
      </c>
      <c r="I103" s="43"/>
      <c r="J103" s="40">
        <f>E103*H103</f>
        <v>10</v>
      </c>
      <c r="K103" s="45">
        <f>J103*1.2*1.068*1.056*1.049*1.139*1.059</f>
        <v>17.124251173691903</v>
      </c>
      <c r="L103" s="118" t="s">
        <v>271</v>
      </c>
      <c r="M103" s="138"/>
    </row>
    <row r="104" spans="1:13" s="33" customFormat="1" ht="30.75" customHeight="1" x14ac:dyDescent="0.2">
      <c r="A104" s="63">
        <v>24</v>
      </c>
      <c r="B104" s="87" t="s">
        <v>192</v>
      </c>
      <c r="C104" s="35" t="s">
        <v>174</v>
      </c>
      <c r="D104" s="18" t="s">
        <v>95</v>
      </c>
      <c r="E104" s="44"/>
      <c r="F104" s="45">
        <v>32</v>
      </c>
      <c r="G104" s="45"/>
      <c r="H104" s="45"/>
      <c r="I104" s="45"/>
      <c r="J104" s="45">
        <f>SUM(J105:J108)</f>
        <v>219.90865000000002</v>
      </c>
      <c r="K104" s="45">
        <f>SUM(K105:K108)</f>
        <v>263.89037999999999</v>
      </c>
      <c r="L104" s="46"/>
      <c r="M104" s="138" t="s">
        <v>11</v>
      </c>
    </row>
    <row r="105" spans="1:13" s="33" customFormat="1" ht="27" customHeight="1" x14ac:dyDescent="0.2">
      <c r="A105" s="63"/>
      <c r="B105" s="52"/>
      <c r="C105" s="38"/>
      <c r="D105" s="40" t="s">
        <v>12</v>
      </c>
      <c r="E105" s="34">
        <v>3.5000000000000003E-2</v>
      </c>
      <c r="F105" s="40"/>
      <c r="G105" s="40"/>
      <c r="H105" s="41">
        <v>499</v>
      </c>
      <c r="I105" s="40">
        <v>1.61</v>
      </c>
      <c r="J105" s="40">
        <f>E105*H105*I105</f>
        <v>28.118650000000006</v>
      </c>
      <c r="K105" s="45">
        <f t="shared" ref="K105:K108" si="34">J105*1.2</f>
        <v>33.742380000000004</v>
      </c>
      <c r="L105" s="85" t="s">
        <v>141</v>
      </c>
      <c r="M105" s="139"/>
    </row>
    <row r="106" spans="1:13" s="33" customFormat="1" ht="12.75" x14ac:dyDescent="0.2">
      <c r="A106" s="63"/>
      <c r="B106" s="52"/>
      <c r="C106" s="35"/>
      <c r="D106" s="40" t="s">
        <v>17</v>
      </c>
      <c r="E106" s="34">
        <v>3.5000000000000003E-2</v>
      </c>
      <c r="F106" s="40"/>
      <c r="G106" s="40"/>
      <c r="H106" s="41">
        <v>517</v>
      </c>
      <c r="I106" s="40"/>
      <c r="J106" s="40">
        <f>E106*H106</f>
        <v>18.095000000000002</v>
      </c>
      <c r="K106" s="45">
        <f t="shared" si="34"/>
        <v>21.714000000000002</v>
      </c>
      <c r="L106" s="85" t="s">
        <v>51</v>
      </c>
      <c r="M106" s="139"/>
    </row>
    <row r="107" spans="1:13" s="33" customFormat="1" ht="12.75" x14ac:dyDescent="0.2">
      <c r="A107" s="63"/>
      <c r="B107" s="52"/>
      <c r="C107" s="35"/>
      <c r="D107" s="40" t="s">
        <v>20</v>
      </c>
      <c r="E107" s="34">
        <v>3.6999999999999998E-2</v>
      </c>
      <c r="F107" s="40"/>
      <c r="G107" s="40"/>
      <c r="H107" s="41">
        <v>235</v>
      </c>
      <c r="I107" s="40"/>
      <c r="J107" s="40">
        <f t="shared" ref="J107" si="35">E107*H107</f>
        <v>8.6950000000000003</v>
      </c>
      <c r="K107" s="45">
        <f t="shared" si="34"/>
        <v>10.433999999999999</v>
      </c>
      <c r="L107" s="85" t="s">
        <v>96</v>
      </c>
      <c r="M107" s="139"/>
    </row>
    <row r="108" spans="1:13" s="33" customFormat="1" ht="12.75" x14ac:dyDescent="0.2">
      <c r="A108" s="63"/>
      <c r="B108" s="52"/>
      <c r="C108" s="35"/>
      <c r="D108" s="40" t="s">
        <v>29</v>
      </c>
      <c r="E108" s="42">
        <v>1</v>
      </c>
      <c r="F108" s="36"/>
      <c r="G108" s="36"/>
      <c r="H108" s="41">
        <v>165</v>
      </c>
      <c r="I108" s="40"/>
      <c r="J108" s="40">
        <f>E108*H108</f>
        <v>165</v>
      </c>
      <c r="K108" s="40">
        <f t="shared" si="34"/>
        <v>198</v>
      </c>
      <c r="L108" s="43" t="s">
        <v>62</v>
      </c>
      <c r="M108" s="139"/>
    </row>
    <row r="109" spans="1:13" s="33" customFormat="1" ht="25.5" x14ac:dyDescent="0.2">
      <c r="A109" s="63">
        <v>25</v>
      </c>
      <c r="B109" s="87" t="s">
        <v>251</v>
      </c>
      <c r="C109" s="35" t="s">
        <v>245</v>
      </c>
      <c r="D109" s="45"/>
      <c r="E109" s="28"/>
      <c r="F109" s="45">
        <v>62</v>
      </c>
      <c r="G109" s="29"/>
      <c r="H109" s="30"/>
      <c r="I109" s="45"/>
      <c r="J109" s="45">
        <f>SUM(J110:J111)</f>
        <v>38.35</v>
      </c>
      <c r="K109" s="45">
        <f>SUM(K110:K111)</f>
        <v>65.671503251108447</v>
      </c>
      <c r="L109" s="46"/>
      <c r="M109" s="142" t="s">
        <v>11</v>
      </c>
    </row>
    <row r="110" spans="1:13" s="33" customFormat="1" ht="25.5" x14ac:dyDescent="0.2">
      <c r="A110" s="63"/>
      <c r="B110" s="87"/>
      <c r="C110" s="35"/>
      <c r="D110" s="44" t="s">
        <v>240</v>
      </c>
      <c r="E110" s="46">
        <v>1</v>
      </c>
      <c r="F110" s="45"/>
      <c r="G110" s="45"/>
      <c r="H110" s="45">
        <v>27</v>
      </c>
      <c r="I110" s="45">
        <v>1.05</v>
      </c>
      <c r="J110" s="45">
        <f>H110*E110*I110</f>
        <v>28.35</v>
      </c>
      <c r="K110" s="45">
        <f>J110*1.2*1.068*1.056*1.049*1.139*1.059</f>
        <v>48.547252077416552</v>
      </c>
      <c r="L110" s="106" t="s">
        <v>241</v>
      </c>
      <c r="M110" s="140"/>
    </row>
    <row r="111" spans="1:13" s="33" customFormat="1" ht="12.75" x14ac:dyDescent="0.2">
      <c r="A111" s="62"/>
      <c r="B111" s="87"/>
      <c r="C111" s="35"/>
      <c r="D111" s="40" t="s">
        <v>30</v>
      </c>
      <c r="E111" s="43">
        <v>1</v>
      </c>
      <c r="F111" s="40"/>
      <c r="G111" s="40"/>
      <c r="H111" s="40">
        <v>10</v>
      </c>
      <c r="I111" s="43"/>
      <c r="J111" s="40">
        <f>E111*H111</f>
        <v>10</v>
      </c>
      <c r="K111" s="45">
        <f>J111*1.2*1.068*1.056*1.049*1.139*1.059</f>
        <v>17.124251173691903</v>
      </c>
      <c r="L111" s="118" t="s">
        <v>271</v>
      </c>
      <c r="M111" s="138"/>
    </row>
    <row r="112" spans="1:13" s="33" customFormat="1" ht="25.5" x14ac:dyDescent="0.2">
      <c r="A112" s="63">
        <v>26</v>
      </c>
      <c r="B112" s="87" t="s">
        <v>252</v>
      </c>
      <c r="C112" s="88" t="s">
        <v>246</v>
      </c>
      <c r="D112" s="34"/>
      <c r="E112" s="43"/>
      <c r="F112" s="40">
        <v>63</v>
      </c>
      <c r="G112" s="40"/>
      <c r="H112" s="40"/>
      <c r="I112" s="40"/>
      <c r="J112" s="40">
        <f>SUM(J113:J114)</f>
        <v>38.35</v>
      </c>
      <c r="K112" s="40">
        <f>SUM(K113:K114)</f>
        <v>65.671503251108447</v>
      </c>
      <c r="L112" s="118"/>
      <c r="M112" s="142" t="s">
        <v>11</v>
      </c>
    </row>
    <row r="113" spans="1:13" s="33" customFormat="1" ht="25.5" x14ac:dyDescent="0.2">
      <c r="A113" s="63"/>
      <c r="B113" s="87"/>
      <c r="C113" s="88"/>
      <c r="D113" s="44" t="s">
        <v>240</v>
      </c>
      <c r="E113" s="46">
        <v>1</v>
      </c>
      <c r="F113" s="45"/>
      <c r="G113" s="45"/>
      <c r="H113" s="45">
        <v>27</v>
      </c>
      <c r="I113" s="45">
        <v>1.05</v>
      </c>
      <c r="J113" s="45">
        <f>H113*E113*I113</f>
        <v>28.35</v>
      </c>
      <c r="K113" s="45">
        <f>J113*1.2*1.068*1.056*1.049*1.139*1.059</f>
        <v>48.547252077416552</v>
      </c>
      <c r="L113" s="115" t="s">
        <v>241</v>
      </c>
      <c r="M113" s="140"/>
    </row>
    <row r="114" spans="1:13" s="33" customFormat="1" ht="12.75" x14ac:dyDescent="0.2">
      <c r="A114" s="58"/>
      <c r="B114" s="123"/>
      <c r="C114" s="124"/>
      <c r="D114" s="40" t="s">
        <v>30</v>
      </c>
      <c r="E114" s="43">
        <v>1</v>
      </c>
      <c r="F114" s="40"/>
      <c r="G114" s="40"/>
      <c r="H114" s="40">
        <v>10</v>
      </c>
      <c r="I114" s="43"/>
      <c r="J114" s="40">
        <f>E114*H114</f>
        <v>10</v>
      </c>
      <c r="K114" s="45">
        <f>J114*1.2*1.068*1.056*1.049*1.139*1.059</f>
        <v>17.124251173691903</v>
      </c>
      <c r="L114" s="118" t="s">
        <v>271</v>
      </c>
      <c r="M114" s="138"/>
    </row>
    <row r="115" spans="1:13" s="33" customFormat="1" ht="30.75" customHeight="1" x14ac:dyDescent="0.2">
      <c r="A115" s="63">
        <v>27</v>
      </c>
      <c r="B115" s="125" t="s">
        <v>272</v>
      </c>
      <c r="C115" s="35" t="s">
        <v>273</v>
      </c>
      <c r="D115" s="18" t="s">
        <v>274</v>
      </c>
      <c r="E115" s="44"/>
      <c r="F115" s="45">
        <v>68</v>
      </c>
      <c r="G115" s="45"/>
      <c r="H115" s="45"/>
      <c r="I115" s="45"/>
      <c r="J115" s="45">
        <f>SUM(J116:J119)</f>
        <v>216.32365000000001</v>
      </c>
      <c r="K115" s="45">
        <f>SUM(K116:K119)</f>
        <v>259.58838000000003</v>
      </c>
      <c r="L115" s="46"/>
      <c r="M115" s="138" t="s">
        <v>11</v>
      </c>
    </row>
    <row r="116" spans="1:13" s="33" customFormat="1" ht="27" customHeight="1" x14ac:dyDescent="0.2">
      <c r="A116" s="63"/>
      <c r="B116" s="52"/>
      <c r="C116" s="38"/>
      <c r="D116" s="40" t="s">
        <v>12</v>
      </c>
      <c r="E116" s="34">
        <v>3.5000000000000003E-2</v>
      </c>
      <c r="F116" s="40"/>
      <c r="G116" s="40"/>
      <c r="H116" s="41">
        <v>499</v>
      </c>
      <c r="I116" s="40">
        <v>1.61</v>
      </c>
      <c r="J116" s="40">
        <f>E116*H116*I116</f>
        <v>28.118650000000006</v>
      </c>
      <c r="K116" s="45">
        <f t="shared" ref="K116:K119" si="36">J116*1.2</f>
        <v>33.742380000000004</v>
      </c>
      <c r="L116" s="118" t="s">
        <v>141</v>
      </c>
      <c r="M116" s="139"/>
    </row>
    <row r="117" spans="1:13" s="33" customFormat="1" ht="12.75" x14ac:dyDescent="0.2">
      <c r="A117" s="63"/>
      <c r="B117" s="52"/>
      <c r="C117" s="35"/>
      <c r="D117" s="40" t="s">
        <v>17</v>
      </c>
      <c r="E117" s="34">
        <v>3.5000000000000003E-2</v>
      </c>
      <c r="F117" s="40"/>
      <c r="G117" s="40"/>
      <c r="H117" s="41">
        <v>517</v>
      </c>
      <c r="I117" s="40"/>
      <c r="J117" s="40">
        <f>E117*H117</f>
        <v>18.095000000000002</v>
      </c>
      <c r="K117" s="45">
        <f t="shared" si="36"/>
        <v>21.714000000000002</v>
      </c>
      <c r="L117" s="118" t="s">
        <v>51</v>
      </c>
      <c r="M117" s="139"/>
    </row>
    <row r="118" spans="1:13" s="33" customFormat="1" ht="12.75" x14ac:dyDescent="0.2">
      <c r="A118" s="63"/>
      <c r="B118" s="52"/>
      <c r="C118" s="35"/>
      <c r="D118" s="40" t="s">
        <v>20</v>
      </c>
      <c r="E118" s="34">
        <v>3.5000000000000003E-2</v>
      </c>
      <c r="F118" s="40"/>
      <c r="G118" s="40"/>
      <c r="H118" s="41">
        <v>146</v>
      </c>
      <c r="I118" s="40"/>
      <c r="J118" s="40">
        <f t="shared" ref="J118" si="37">E118*H118</f>
        <v>5.1100000000000003</v>
      </c>
      <c r="K118" s="45">
        <f t="shared" si="36"/>
        <v>6.1320000000000006</v>
      </c>
      <c r="L118" s="118" t="s">
        <v>275</v>
      </c>
      <c r="M118" s="139"/>
    </row>
    <row r="119" spans="1:13" s="33" customFormat="1" ht="12.75" x14ac:dyDescent="0.2">
      <c r="A119" s="63"/>
      <c r="B119" s="52"/>
      <c r="C119" s="35"/>
      <c r="D119" s="40" t="s">
        <v>29</v>
      </c>
      <c r="E119" s="42">
        <v>1</v>
      </c>
      <c r="F119" s="36"/>
      <c r="G119" s="36"/>
      <c r="H119" s="41">
        <v>165</v>
      </c>
      <c r="I119" s="40"/>
      <c r="J119" s="40">
        <f>E119*H119</f>
        <v>165</v>
      </c>
      <c r="K119" s="40">
        <f t="shared" si="36"/>
        <v>198</v>
      </c>
      <c r="L119" s="43" t="s">
        <v>62</v>
      </c>
      <c r="M119" s="139"/>
    </row>
    <row r="120" spans="1:13" s="33" customFormat="1" ht="30.75" customHeight="1" x14ac:dyDescent="0.2">
      <c r="A120" s="63">
        <v>28</v>
      </c>
      <c r="B120" s="125" t="s">
        <v>276</v>
      </c>
      <c r="C120" s="35" t="s">
        <v>277</v>
      </c>
      <c r="D120" s="18" t="s">
        <v>55</v>
      </c>
      <c r="E120" s="44"/>
      <c r="F120" s="45">
        <v>493</v>
      </c>
      <c r="G120" s="45"/>
      <c r="H120" s="45"/>
      <c r="I120" s="45"/>
      <c r="J120" s="45">
        <f>SUM(J121:J124)</f>
        <v>353.08524</v>
      </c>
      <c r="K120" s="45">
        <f>SUM(K121:K124)</f>
        <v>570.94620731664668</v>
      </c>
      <c r="L120" s="46"/>
      <c r="M120" s="138" t="s">
        <v>11</v>
      </c>
    </row>
    <row r="121" spans="1:13" s="33" customFormat="1" ht="27" customHeight="1" x14ac:dyDescent="0.2">
      <c r="A121" s="63"/>
      <c r="B121" s="52"/>
      <c r="C121" s="38"/>
      <c r="D121" s="40" t="s">
        <v>12</v>
      </c>
      <c r="E121" s="34">
        <v>0.11600000000000001</v>
      </c>
      <c r="F121" s="40"/>
      <c r="G121" s="40"/>
      <c r="H121" s="41">
        <v>499</v>
      </c>
      <c r="I121" s="40">
        <v>1.61</v>
      </c>
      <c r="J121" s="40">
        <f>E121*H121*I121</f>
        <v>93.193240000000003</v>
      </c>
      <c r="K121" s="45">
        <f t="shared" ref="K121:K124" si="38">J121*1.2*1.068*1.056*1.049*1.139</f>
        <v>150.69541543438635</v>
      </c>
      <c r="L121" s="118" t="s">
        <v>141</v>
      </c>
      <c r="M121" s="139"/>
    </row>
    <row r="122" spans="1:13" s="33" customFormat="1" ht="12.75" x14ac:dyDescent="0.2">
      <c r="A122" s="63"/>
      <c r="B122" s="52"/>
      <c r="C122" s="35"/>
      <c r="D122" s="40" t="s">
        <v>17</v>
      </c>
      <c r="E122" s="34">
        <v>0.11600000000000001</v>
      </c>
      <c r="F122" s="40"/>
      <c r="G122" s="40"/>
      <c r="H122" s="41">
        <v>517</v>
      </c>
      <c r="I122" s="40"/>
      <c r="J122" s="40">
        <f>E122*H122</f>
        <v>59.972000000000001</v>
      </c>
      <c r="K122" s="45">
        <f t="shared" si="38"/>
        <v>96.975976523951928</v>
      </c>
      <c r="L122" s="118" t="s">
        <v>51</v>
      </c>
      <c r="M122" s="139"/>
    </row>
    <row r="123" spans="1:13" s="33" customFormat="1" ht="12.75" x14ac:dyDescent="0.2">
      <c r="A123" s="63"/>
      <c r="B123" s="52"/>
      <c r="C123" s="35"/>
      <c r="D123" s="40" t="s">
        <v>20</v>
      </c>
      <c r="E123" s="34">
        <v>0.12</v>
      </c>
      <c r="F123" s="40"/>
      <c r="G123" s="40"/>
      <c r="H123" s="41">
        <v>291</v>
      </c>
      <c r="I123" s="40"/>
      <c r="J123" s="40">
        <f t="shared" ref="J123" si="39">E123*H123</f>
        <v>34.92</v>
      </c>
      <c r="K123" s="45">
        <f t="shared" si="38"/>
        <v>56.466369309284367</v>
      </c>
      <c r="L123" s="118" t="s">
        <v>56</v>
      </c>
      <c r="M123" s="139"/>
    </row>
    <row r="124" spans="1:13" s="33" customFormat="1" ht="12.75" x14ac:dyDescent="0.2">
      <c r="A124" s="63"/>
      <c r="B124" s="52"/>
      <c r="C124" s="35"/>
      <c r="D124" s="40" t="s">
        <v>29</v>
      </c>
      <c r="E124" s="42">
        <v>1</v>
      </c>
      <c r="F124" s="36"/>
      <c r="G124" s="36"/>
      <c r="H124" s="41">
        <v>165</v>
      </c>
      <c r="I124" s="40"/>
      <c r="J124" s="40">
        <f>E124*H124</f>
        <v>165</v>
      </c>
      <c r="K124" s="45">
        <f t="shared" si="38"/>
        <v>266.80844604902398</v>
      </c>
      <c r="L124" s="43" t="s">
        <v>62</v>
      </c>
      <c r="M124" s="139"/>
    </row>
    <row r="125" spans="1:13" s="33" customFormat="1" ht="30.75" customHeight="1" x14ac:dyDescent="0.2">
      <c r="A125" s="63">
        <v>29</v>
      </c>
      <c r="B125" s="125" t="s">
        <v>278</v>
      </c>
      <c r="C125" s="35" t="s">
        <v>279</v>
      </c>
      <c r="D125" s="18" t="s">
        <v>95</v>
      </c>
      <c r="E125" s="44"/>
      <c r="F125" s="45">
        <v>206</v>
      </c>
      <c r="G125" s="45"/>
      <c r="H125" s="45"/>
      <c r="I125" s="45"/>
      <c r="J125" s="45">
        <f>SUM(J126:J129)</f>
        <v>271.23652000000004</v>
      </c>
      <c r="K125" s="45">
        <f>SUM(K126:K129)</f>
        <v>325.48382400000003</v>
      </c>
      <c r="L125" s="46"/>
      <c r="M125" s="138" t="s">
        <v>11</v>
      </c>
    </row>
    <row r="126" spans="1:13" s="33" customFormat="1" ht="25.5" x14ac:dyDescent="0.2">
      <c r="A126" s="63"/>
      <c r="B126" s="52"/>
      <c r="C126" s="38"/>
      <c r="D126" s="40" t="s">
        <v>12</v>
      </c>
      <c r="E126" s="34">
        <v>6.8000000000000005E-2</v>
      </c>
      <c r="F126" s="40"/>
      <c r="G126" s="40"/>
      <c r="H126" s="41">
        <v>499</v>
      </c>
      <c r="I126" s="40">
        <v>1.61</v>
      </c>
      <c r="J126" s="40">
        <f>E126*H126*I126</f>
        <v>54.630520000000004</v>
      </c>
      <c r="K126" s="45">
        <f t="shared" ref="K126:K129" si="40">J126*1.2</f>
        <v>65.556623999999999</v>
      </c>
      <c r="L126" s="118" t="s">
        <v>141</v>
      </c>
      <c r="M126" s="139"/>
    </row>
    <row r="127" spans="1:13" s="33" customFormat="1" ht="12.75" x14ac:dyDescent="0.2">
      <c r="A127" s="63"/>
      <c r="B127" s="52"/>
      <c r="C127" s="35"/>
      <c r="D127" s="40" t="s">
        <v>17</v>
      </c>
      <c r="E127" s="34">
        <v>6.8000000000000005E-2</v>
      </c>
      <c r="F127" s="40"/>
      <c r="G127" s="40"/>
      <c r="H127" s="41">
        <v>517</v>
      </c>
      <c r="I127" s="40"/>
      <c r="J127" s="40">
        <f>E127*H127</f>
        <v>35.156000000000006</v>
      </c>
      <c r="K127" s="45">
        <f t="shared" si="40"/>
        <v>42.187200000000004</v>
      </c>
      <c r="L127" s="118" t="s">
        <v>51</v>
      </c>
      <c r="M127" s="139"/>
    </row>
    <row r="128" spans="1:13" s="33" customFormat="1" ht="12.75" x14ac:dyDescent="0.2">
      <c r="A128" s="63"/>
      <c r="B128" s="52"/>
      <c r="C128" s="35"/>
      <c r="D128" s="40" t="s">
        <v>20</v>
      </c>
      <c r="E128" s="34">
        <v>7.0000000000000007E-2</v>
      </c>
      <c r="F128" s="40"/>
      <c r="G128" s="40"/>
      <c r="H128" s="41">
        <v>235</v>
      </c>
      <c r="I128" s="40"/>
      <c r="J128" s="40">
        <f t="shared" ref="J128" si="41">E128*H128</f>
        <v>16.450000000000003</v>
      </c>
      <c r="K128" s="45">
        <f t="shared" si="40"/>
        <v>19.740000000000002</v>
      </c>
      <c r="L128" s="118" t="s">
        <v>96</v>
      </c>
      <c r="M128" s="139"/>
    </row>
    <row r="129" spans="1:13" s="33" customFormat="1" ht="12.75" x14ac:dyDescent="0.2">
      <c r="A129" s="63"/>
      <c r="B129" s="52"/>
      <c r="C129" s="35"/>
      <c r="D129" s="40" t="s">
        <v>29</v>
      </c>
      <c r="E129" s="42">
        <v>1</v>
      </c>
      <c r="F129" s="36"/>
      <c r="G129" s="36"/>
      <c r="H129" s="41">
        <v>165</v>
      </c>
      <c r="I129" s="40"/>
      <c r="J129" s="40">
        <f>E129*H129</f>
        <v>165</v>
      </c>
      <c r="K129" s="40">
        <f t="shared" si="40"/>
        <v>198</v>
      </c>
      <c r="L129" s="43" t="s">
        <v>62</v>
      </c>
      <c r="M129" s="139"/>
    </row>
    <row r="130" spans="1:13" s="33" customFormat="1" ht="30.75" customHeight="1" x14ac:dyDescent="0.2">
      <c r="A130" s="63">
        <v>30</v>
      </c>
      <c r="B130" s="125" t="s">
        <v>280</v>
      </c>
      <c r="C130" s="35" t="s">
        <v>281</v>
      </c>
      <c r="D130" s="18" t="s">
        <v>282</v>
      </c>
      <c r="E130" s="44"/>
      <c r="F130" s="45">
        <v>439</v>
      </c>
      <c r="G130" s="45"/>
      <c r="H130" s="45"/>
      <c r="I130" s="45"/>
      <c r="J130" s="45">
        <f>SUM(J131:J135)</f>
        <v>277.91390999999999</v>
      </c>
      <c r="K130" s="45">
        <f>SUM(K131:K135)</f>
        <v>449.39259674247467</v>
      </c>
      <c r="L130" s="46"/>
      <c r="M130" s="138" t="s">
        <v>11</v>
      </c>
    </row>
    <row r="131" spans="1:13" s="33" customFormat="1" ht="25.5" x14ac:dyDescent="0.2">
      <c r="A131" s="63"/>
      <c r="B131" s="52"/>
      <c r="C131" s="38"/>
      <c r="D131" s="40" t="s">
        <v>12</v>
      </c>
      <c r="E131" s="34">
        <v>6.9000000000000006E-2</v>
      </c>
      <c r="F131" s="40"/>
      <c r="G131" s="40"/>
      <c r="H131" s="41">
        <v>499</v>
      </c>
      <c r="I131" s="40">
        <v>1.61</v>
      </c>
      <c r="J131" s="40">
        <f>E131*H131*I131</f>
        <v>55.433910000000012</v>
      </c>
      <c r="K131" s="45">
        <f>J131*1.2*1.068*1.056*1.049*1.139</f>
        <v>89.637790215281555</v>
      </c>
      <c r="L131" s="118" t="s">
        <v>141</v>
      </c>
      <c r="M131" s="139"/>
    </row>
    <row r="132" spans="1:13" s="33" customFormat="1" ht="12.75" x14ac:dyDescent="0.2">
      <c r="A132" s="63"/>
      <c r="B132" s="52"/>
      <c r="C132" s="35"/>
      <c r="D132" s="40" t="s">
        <v>17</v>
      </c>
      <c r="E132" s="34">
        <v>6.9000000000000006E-2</v>
      </c>
      <c r="F132" s="40"/>
      <c r="G132" s="40"/>
      <c r="H132" s="41">
        <v>517</v>
      </c>
      <c r="I132" s="40"/>
      <c r="J132" s="40">
        <f>E132*H132</f>
        <v>35.673000000000002</v>
      </c>
      <c r="K132" s="45">
        <f>J132*1.2*1.068*1.056*1.049*1.139</f>
        <v>57.683986035798988</v>
      </c>
      <c r="L132" s="118" t="s">
        <v>51</v>
      </c>
      <c r="M132" s="139"/>
    </row>
    <row r="133" spans="1:13" s="33" customFormat="1" ht="12.75" x14ac:dyDescent="0.2">
      <c r="A133" s="63"/>
      <c r="B133" s="52"/>
      <c r="C133" s="35"/>
      <c r="D133" s="40" t="s">
        <v>264</v>
      </c>
      <c r="E133" s="34">
        <v>4.1000000000000002E-2</v>
      </c>
      <c r="F133" s="40"/>
      <c r="G133" s="40"/>
      <c r="H133" s="41">
        <v>235</v>
      </c>
      <c r="I133" s="40"/>
      <c r="J133" s="40">
        <f t="shared" ref="J133" si="42">E133*H133</f>
        <v>9.6349999999999998</v>
      </c>
      <c r="K133" s="45">
        <f t="shared" ref="K133:K135" si="43">J133*1.2*1.068*1.056*1.049*1.139</f>
        <v>15.579996228377857</v>
      </c>
      <c r="L133" s="118" t="s">
        <v>96</v>
      </c>
      <c r="M133" s="139"/>
    </row>
    <row r="134" spans="1:13" s="33" customFormat="1" ht="12.75" x14ac:dyDescent="0.2">
      <c r="A134" s="63"/>
      <c r="B134" s="52"/>
      <c r="C134" s="35"/>
      <c r="D134" s="40" t="s">
        <v>108</v>
      </c>
      <c r="E134" s="34">
        <v>3.4000000000000002E-2</v>
      </c>
      <c r="F134" s="40"/>
      <c r="G134" s="40"/>
      <c r="H134" s="41">
        <v>358</v>
      </c>
      <c r="I134" s="40"/>
      <c r="J134" s="40">
        <f t="shared" ref="J134" si="44">E134*H134</f>
        <v>12.172000000000001</v>
      </c>
      <c r="K134" s="45">
        <f t="shared" si="43"/>
        <v>19.682378213992244</v>
      </c>
      <c r="L134" s="118" t="s">
        <v>69</v>
      </c>
      <c r="M134" s="139"/>
    </row>
    <row r="135" spans="1:13" s="33" customFormat="1" ht="12.75" x14ac:dyDescent="0.2">
      <c r="A135" s="63"/>
      <c r="B135" s="52"/>
      <c r="C135" s="35"/>
      <c r="D135" s="40" t="s">
        <v>29</v>
      </c>
      <c r="E135" s="42">
        <v>1</v>
      </c>
      <c r="F135" s="36"/>
      <c r="G135" s="36"/>
      <c r="H135" s="41">
        <v>165</v>
      </c>
      <c r="I135" s="40"/>
      <c r="J135" s="40">
        <f>E135*H135</f>
        <v>165</v>
      </c>
      <c r="K135" s="45">
        <f t="shared" si="43"/>
        <v>266.80844604902398</v>
      </c>
      <c r="L135" s="43" t="s">
        <v>62</v>
      </c>
      <c r="M135" s="139"/>
    </row>
    <row r="136" spans="1:13" s="33" customFormat="1" ht="30.75" customHeight="1" x14ac:dyDescent="0.2">
      <c r="A136" s="63">
        <v>31</v>
      </c>
      <c r="B136" s="125" t="s">
        <v>283</v>
      </c>
      <c r="C136" s="35" t="s">
        <v>284</v>
      </c>
      <c r="D136" s="18" t="s">
        <v>95</v>
      </c>
      <c r="E136" s="44"/>
      <c r="F136" s="45">
        <v>795</v>
      </c>
      <c r="G136" s="45"/>
      <c r="H136" s="45"/>
      <c r="I136" s="45"/>
      <c r="J136" s="45">
        <f>SUM(J137:J140)</f>
        <v>468.86066</v>
      </c>
      <c r="K136" s="45">
        <f>SUM(K137:K140)</f>
        <v>802.88877073029607</v>
      </c>
      <c r="L136" s="46"/>
      <c r="M136" s="138" t="s">
        <v>11</v>
      </c>
    </row>
    <row r="137" spans="1:13" s="33" customFormat="1" ht="25.5" x14ac:dyDescent="0.2">
      <c r="A137" s="63"/>
      <c r="B137" s="52"/>
      <c r="C137" s="38"/>
      <c r="D137" s="40" t="s">
        <v>12</v>
      </c>
      <c r="E137" s="34">
        <v>0.19400000000000001</v>
      </c>
      <c r="F137" s="40"/>
      <c r="G137" s="40"/>
      <c r="H137" s="41">
        <v>499</v>
      </c>
      <c r="I137" s="40">
        <v>1.61</v>
      </c>
      <c r="J137" s="40">
        <f>E137*H137*I137</f>
        <v>155.85766000000001</v>
      </c>
      <c r="K137" s="45">
        <f>J137*1.2*1.068*1.056*1.049*1.139*1.059</f>
        <v>266.8945717183874</v>
      </c>
      <c r="L137" s="118" t="s">
        <v>141</v>
      </c>
      <c r="M137" s="139"/>
    </row>
    <row r="138" spans="1:13" s="33" customFormat="1" ht="12.75" x14ac:dyDescent="0.2">
      <c r="A138" s="63"/>
      <c r="B138" s="52"/>
      <c r="C138" s="35"/>
      <c r="D138" s="40" t="s">
        <v>17</v>
      </c>
      <c r="E138" s="34">
        <v>0.19400000000000001</v>
      </c>
      <c r="F138" s="40"/>
      <c r="G138" s="40"/>
      <c r="H138" s="41">
        <v>517</v>
      </c>
      <c r="I138" s="40"/>
      <c r="J138" s="40">
        <f>E138*H138</f>
        <v>100.298</v>
      </c>
      <c r="K138" s="45">
        <f t="shared" ref="K138:K140" si="45">J138*1.2*1.068*1.056*1.049*1.139*1.059</f>
        <v>171.75281442189504</v>
      </c>
      <c r="L138" s="118" t="s">
        <v>51</v>
      </c>
      <c r="M138" s="139"/>
    </row>
    <row r="139" spans="1:13" s="33" customFormat="1" ht="12.75" x14ac:dyDescent="0.2">
      <c r="A139" s="63"/>
      <c r="B139" s="52"/>
      <c r="C139" s="35"/>
      <c r="D139" s="40" t="s">
        <v>20</v>
      </c>
      <c r="E139" s="34">
        <v>0.20300000000000001</v>
      </c>
      <c r="F139" s="40"/>
      <c r="G139" s="40"/>
      <c r="H139" s="41">
        <v>235</v>
      </c>
      <c r="I139" s="40"/>
      <c r="J139" s="40">
        <f t="shared" ref="J139" si="46">E139*H139</f>
        <v>47.705000000000005</v>
      </c>
      <c r="K139" s="45">
        <f t="shared" si="45"/>
        <v>81.691240224097243</v>
      </c>
      <c r="L139" s="118" t="s">
        <v>96</v>
      </c>
      <c r="M139" s="139"/>
    </row>
    <row r="140" spans="1:13" s="33" customFormat="1" ht="12.75" x14ac:dyDescent="0.2">
      <c r="A140" s="63"/>
      <c r="B140" s="52"/>
      <c r="C140" s="35"/>
      <c r="D140" s="40" t="s">
        <v>29</v>
      </c>
      <c r="E140" s="42">
        <v>1</v>
      </c>
      <c r="F140" s="36"/>
      <c r="G140" s="36"/>
      <c r="H140" s="41">
        <v>165</v>
      </c>
      <c r="I140" s="40"/>
      <c r="J140" s="40">
        <f>E140*H140</f>
        <v>165</v>
      </c>
      <c r="K140" s="45">
        <f t="shared" si="45"/>
        <v>282.55014436591637</v>
      </c>
      <c r="L140" s="43" t="s">
        <v>62</v>
      </c>
      <c r="M140" s="139"/>
    </row>
    <row r="141" spans="1:13" s="33" customFormat="1" ht="30.75" customHeight="1" x14ac:dyDescent="0.2">
      <c r="A141" s="63">
        <v>32</v>
      </c>
      <c r="B141" s="125" t="s">
        <v>285</v>
      </c>
      <c r="C141" s="35" t="s">
        <v>286</v>
      </c>
      <c r="D141" s="18" t="s">
        <v>49</v>
      </c>
      <c r="E141" s="44"/>
      <c r="F141" s="45">
        <v>271</v>
      </c>
      <c r="G141" s="45"/>
      <c r="H141" s="45"/>
      <c r="I141" s="45"/>
      <c r="J141" s="45">
        <f>SUM(J142:J145)</f>
        <v>223.74365</v>
      </c>
      <c r="K141" s="45">
        <f>SUM(K142:K145)</f>
        <v>361.79815496870731</v>
      </c>
      <c r="L141" s="46"/>
      <c r="M141" s="138" t="s">
        <v>11</v>
      </c>
    </row>
    <row r="142" spans="1:13" s="33" customFormat="1" ht="25.5" x14ac:dyDescent="0.2">
      <c r="A142" s="63"/>
      <c r="B142" s="52"/>
      <c r="C142" s="38"/>
      <c r="D142" s="40" t="s">
        <v>12</v>
      </c>
      <c r="E142" s="34">
        <v>3.5000000000000003E-2</v>
      </c>
      <c r="F142" s="40"/>
      <c r="G142" s="40"/>
      <c r="H142" s="41">
        <v>499</v>
      </c>
      <c r="I142" s="40">
        <v>1.61</v>
      </c>
      <c r="J142" s="40">
        <f>E142*H142*I142</f>
        <v>28.118650000000006</v>
      </c>
      <c r="K142" s="45">
        <f>J142*1.2*1.068*1.056*1.049*1.139</f>
        <v>45.468444312099336</v>
      </c>
      <c r="L142" s="118" t="s">
        <v>141</v>
      </c>
      <c r="M142" s="139"/>
    </row>
    <row r="143" spans="1:13" s="33" customFormat="1" ht="12.75" x14ac:dyDescent="0.2">
      <c r="A143" s="63"/>
      <c r="B143" s="52"/>
      <c r="C143" s="35"/>
      <c r="D143" s="40" t="s">
        <v>17</v>
      </c>
      <c r="E143" s="34">
        <v>3.5000000000000003E-2</v>
      </c>
      <c r="F143" s="40"/>
      <c r="G143" s="40"/>
      <c r="H143" s="41">
        <v>517</v>
      </c>
      <c r="I143" s="40"/>
      <c r="J143" s="40">
        <f>E143*H143</f>
        <v>18.095000000000002</v>
      </c>
      <c r="K143" s="45">
        <f t="shared" ref="K143:K145" si="47">J143*1.2*1.068*1.056*1.049*1.139</f>
        <v>29.259992916709638</v>
      </c>
      <c r="L143" s="118" t="s">
        <v>51</v>
      </c>
      <c r="M143" s="139"/>
    </row>
    <row r="144" spans="1:13" s="33" customFormat="1" ht="12.75" x14ac:dyDescent="0.2">
      <c r="A144" s="63"/>
      <c r="B144" s="52"/>
      <c r="C144" s="35"/>
      <c r="D144" s="40" t="s">
        <v>20</v>
      </c>
      <c r="E144" s="34">
        <v>3.5000000000000003E-2</v>
      </c>
      <c r="F144" s="40"/>
      <c r="G144" s="40"/>
      <c r="H144" s="41">
        <v>358</v>
      </c>
      <c r="I144" s="40"/>
      <c r="J144" s="40">
        <f t="shared" ref="J144" si="48">E144*H144</f>
        <v>12.530000000000001</v>
      </c>
      <c r="K144" s="45">
        <f t="shared" si="47"/>
        <v>20.26127169087437</v>
      </c>
      <c r="L144" s="118" t="s">
        <v>69</v>
      </c>
      <c r="M144" s="139"/>
    </row>
    <row r="145" spans="1:13" s="33" customFormat="1" ht="12.75" x14ac:dyDescent="0.2">
      <c r="A145" s="63"/>
      <c r="B145" s="52"/>
      <c r="C145" s="35"/>
      <c r="D145" s="40" t="s">
        <v>29</v>
      </c>
      <c r="E145" s="42">
        <v>1</v>
      </c>
      <c r="F145" s="36"/>
      <c r="G145" s="36"/>
      <c r="H145" s="41">
        <v>165</v>
      </c>
      <c r="I145" s="40"/>
      <c r="J145" s="40">
        <f>E145*H145</f>
        <v>165</v>
      </c>
      <c r="K145" s="45">
        <f t="shared" si="47"/>
        <v>266.80844604902398</v>
      </c>
      <c r="L145" s="43" t="s">
        <v>62</v>
      </c>
      <c r="M145" s="139"/>
    </row>
    <row r="146" spans="1:13" s="33" customFormat="1" ht="30.75" customHeight="1" x14ac:dyDescent="0.2">
      <c r="A146" s="63">
        <v>33</v>
      </c>
      <c r="B146" s="125" t="s">
        <v>287</v>
      </c>
      <c r="C146" s="35" t="s">
        <v>288</v>
      </c>
      <c r="D146" s="18" t="s">
        <v>274</v>
      </c>
      <c r="E146" s="44"/>
      <c r="F146" s="45">
        <v>170</v>
      </c>
      <c r="G146" s="45"/>
      <c r="H146" s="45"/>
      <c r="I146" s="45"/>
      <c r="J146" s="45">
        <f>SUM(J147:J150)</f>
        <v>184.06307000000001</v>
      </c>
      <c r="K146" s="45">
        <f>SUM(K147:K150)</f>
        <v>220.87568400000001</v>
      </c>
      <c r="L146" s="46"/>
      <c r="M146" s="138" t="s">
        <v>11</v>
      </c>
    </row>
    <row r="147" spans="1:13" s="33" customFormat="1" ht="25.5" x14ac:dyDescent="0.2">
      <c r="A147" s="63"/>
      <c r="B147" s="52"/>
      <c r="C147" s="38"/>
      <c r="D147" s="40" t="s">
        <v>12</v>
      </c>
      <c r="E147" s="34">
        <v>1.2999999999999999E-2</v>
      </c>
      <c r="F147" s="40"/>
      <c r="G147" s="40"/>
      <c r="H147" s="41">
        <v>499</v>
      </c>
      <c r="I147" s="40">
        <v>1.61</v>
      </c>
      <c r="J147" s="40">
        <f>E147*H147*I147</f>
        <v>10.44407</v>
      </c>
      <c r="K147" s="45">
        <f>J147*1.2</f>
        <v>12.532883999999999</v>
      </c>
      <c r="L147" s="118" t="s">
        <v>141</v>
      </c>
      <c r="M147" s="139"/>
    </row>
    <row r="148" spans="1:13" s="33" customFormat="1" ht="12.75" x14ac:dyDescent="0.2">
      <c r="A148" s="63"/>
      <c r="B148" s="52"/>
      <c r="C148" s="35"/>
      <c r="D148" s="40" t="s">
        <v>17</v>
      </c>
      <c r="E148" s="34">
        <v>1.2999999999999999E-2</v>
      </c>
      <c r="F148" s="40"/>
      <c r="G148" s="40"/>
      <c r="H148" s="41">
        <v>517</v>
      </c>
      <c r="I148" s="40"/>
      <c r="J148" s="40">
        <f>E148*H148</f>
        <v>6.7210000000000001</v>
      </c>
      <c r="K148" s="45">
        <f t="shared" ref="K148:K150" si="49">J148*1.2</f>
        <v>8.065199999999999</v>
      </c>
      <c r="L148" s="118" t="s">
        <v>51</v>
      </c>
      <c r="M148" s="139"/>
    </row>
    <row r="149" spans="1:13" s="33" customFormat="1" ht="12.75" x14ac:dyDescent="0.2">
      <c r="A149" s="63"/>
      <c r="B149" s="52"/>
      <c r="C149" s="35"/>
      <c r="D149" s="40" t="s">
        <v>20</v>
      </c>
      <c r="E149" s="34">
        <v>1.2999999999999999E-2</v>
      </c>
      <c r="F149" s="40"/>
      <c r="G149" s="40"/>
      <c r="H149" s="41">
        <v>146</v>
      </c>
      <c r="I149" s="40"/>
      <c r="J149" s="40">
        <f t="shared" ref="J149" si="50">E149*H149</f>
        <v>1.8979999999999999</v>
      </c>
      <c r="K149" s="45">
        <f t="shared" si="49"/>
        <v>2.2775999999999996</v>
      </c>
      <c r="L149" s="118" t="s">
        <v>289</v>
      </c>
      <c r="M149" s="139"/>
    </row>
    <row r="150" spans="1:13" s="33" customFormat="1" ht="12.75" x14ac:dyDescent="0.2">
      <c r="A150" s="63"/>
      <c r="B150" s="52"/>
      <c r="C150" s="35"/>
      <c r="D150" s="40" t="s">
        <v>29</v>
      </c>
      <c r="E150" s="42">
        <v>1</v>
      </c>
      <c r="F150" s="36"/>
      <c r="G150" s="36"/>
      <c r="H150" s="41">
        <v>165</v>
      </c>
      <c r="I150" s="40"/>
      <c r="J150" s="40">
        <f>E150*H150</f>
        <v>165</v>
      </c>
      <c r="K150" s="45">
        <f t="shared" si="49"/>
        <v>198</v>
      </c>
      <c r="L150" s="43" t="s">
        <v>62</v>
      </c>
      <c r="M150" s="139"/>
    </row>
    <row r="151" spans="1:13" s="33" customFormat="1" ht="30.75" customHeight="1" x14ac:dyDescent="0.2">
      <c r="A151" s="63">
        <v>34</v>
      </c>
      <c r="B151" s="125" t="s">
        <v>290</v>
      </c>
      <c r="C151" s="35" t="s">
        <v>291</v>
      </c>
      <c r="D151" s="18" t="s">
        <v>55</v>
      </c>
      <c r="E151" s="44"/>
      <c r="F151" s="45">
        <v>267</v>
      </c>
      <c r="G151" s="45"/>
      <c r="H151" s="45"/>
      <c r="I151" s="45"/>
      <c r="J151" s="45">
        <f>SUM(J152:J155)</f>
        <v>226.81482</v>
      </c>
      <c r="K151" s="45">
        <f>SUM(K152:K155)</f>
        <v>272.17778399999997</v>
      </c>
      <c r="L151" s="46"/>
      <c r="M151" s="138" t="s">
        <v>11</v>
      </c>
    </row>
    <row r="152" spans="1:13" s="33" customFormat="1" ht="27" customHeight="1" x14ac:dyDescent="0.2">
      <c r="A152" s="63"/>
      <c r="B152" s="52"/>
      <c r="C152" s="38"/>
      <c r="D152" s="40" t="s">
        <v>12</v>
      </c>
      <c r="E152" s="34">
        <v>3.7999999999999999E-2</v>
      </c>
      <c r="F152" s="40"/>
      <c r="G152" s="40"/>
      <c r="H152" s="41">
        <v>499</v>
      </c>
      <c r="I152" s="40">
        <v>1.61</v>
      </c>
      <c r="J152" s="40">
        <f>E152*H152*I152</f>
        <v>30.528820000000003</v>
      </c>
      <c r="K152" s="45">
        <f>J152*1.2</f>
        <v>36.634584000000004</v>
      </c>
      <c r="L152" s="118" t="s">
        <v>141</v>
      </c>
      <c r="M152" s="139"/>
    </row>
    <row r="153" spans="1:13" s="33" customFormat="1" ht="12.75" x14ac:dyDescent="0.2">
      <c r="A153" s="63"/>
      <c r="B153" s="52"/>
      <c r="C153" s="35"/>
      <c r="D153" s="40" t="s">
        <v>17</v>
      </c>
      <c r="E153" s="34">
        <v>3.7999999999999999E-2</v>
      </c>
      <c r="F153" s="40"/>
      <c r="G153" s="40"/>
      <c r="H153" s="41">
        <v>517</v>
      </c>
      <c r="I153" s="40"/>
      <c r="J153" s="40">
        <f>E153*H153</f>
        <v>19.646000000000001</v>
      </c>
      <c r="K153" s="45">
        <f t="shared" ref="K153:K155" si="51">J153*1.2</f>
        <v>23.575199999999999</v>
      </c>
      <c r="L153" s="118" t="s">
        <v>51</v>
      </c>
      <c r="M153" s="139"/>
    </row>
    <row r="154" spans="1:13" s="33" customFormat="1" ht="12.75" x14ac:dyDescent="0.2">
      <c r="A154" s="63"/>
      <c r="B154" s="52"/>
      <c r="C154" s="35"/>
      <c r="D154" s="40" t="s">
        <v>20</v>
      </c>
      <c r="E154" s="34">
        <v>0.04</v>
      </c>
      <c r="F154" s="40"/>
      <c r="G154" s="40"/>
      <c r="H154" s="41">
        <v>291</v>
      </c>
      <c r="I154" s="40"/>
      <c r="J154" s="40">
        <f t="shared" ref="J154" si="52">E154*H154</f>
        <v>11.64</v>
      </c>
      <c r="K154" s="45">
        <f t="shared" si="51"/>
        <v>13.968</v>
      </c>
      <c r="L154" s="118" t="s">
        <v>56</v>
      </c>
      <c r="M154" s="139"/>
    </row>
    <row r="155" spans="1:13" s="33" customFormat="1" ht="12.75" x14ac:dyDescent="0.2">
      <c r="A155" s="63"/>
      <c r="B155" s="52"/>
      <c r="C155" s="35"/>
      <c r="D155" s="40" t="s">
        <v>29</v>
      </c>
      <c r="E155" s="42">
        <v>1</v>
      </c>
      <c r="F155" s="36"/>
      <c r="G155" s="36"/>
      <c r="H155" s="41">
        <v>165</v>
      </c>
      <c r="I155" s="40"/>
      <c r="J155" s="40">
        <f>E155*H155</f>
        <v>165</v>
      </c>
      <c r="K155" s="45">
        <f t="shared" si="51"/>
        <v>198</v>
      </c>
      <c r="L155" s="43" t="s">
        <v>62</v>
      </c>
      <c r="M155" s="139"/>
    </row>
    <row r="156" spans="1:13" s="33" customFormat="1" ht="13.5" thickBot="1" x14ac:dyDescent="0.25">
      <c r="A156" s="58"/>
      <c r="B156" s="126"/>
      <c r="C156" s="124"/>
      <c r="D156" s="107"/>
      <c r="E156" s="58"/>
      <c r="F156" s="107"/>
      <c r="G156" s="107"/>
      <c r="H156" s="107"/>
      <c r="I156" s="58"/>
      <c r="J156" s="107"/>
      <c r="K156" s="107"/>
      <c r="L156" s="113"/>
      <c r="M156" s="113"/>
    </row>
    <row r="157" spans="1:13" s="33" customFormat="1" ht="24.75" customHeight="1" thickBot="1" x14ac:dyDescent="0.25">
      <c r="A157" s="59"/>
      <c r="B157" s="49"/>
      <c r="C157" s="32" t="s">
        <v>97</v>
      </c>
      <c r="D157" s="49"/>
      <c r="E157" s="49"/>
      <c r="F157" s="49"/>
      <c r="G157" s="49"/>
      <c r="H157" s="49"/>
      <c r="I157" s="49"/>
      <c r="J157" s="49"/>
      <c r="K157" s="49"/>
      <c r="L157" s="49"/>
      <c r="M157" s="50"/>
    </row>
    <row r="158" spans="1:13" s="4" customFormat="1" ht="12.75" x14ac:dyDescent="0.2">
      <c r="A158" s="62">
        <v>35</v>
      </c>
      <c r="B158" s="51" t="s">
        <v>255</v>
      </c>
      <c r="C158" s="35" t="s">
        <v>256</v>
      </c>
      <c r="D158" s="18" t="s">
        <v>91</v>
      </c>
      <c r="E158" s="44"/>
      <c r="F158" s="45">
        <v>14</v>
      </c>
      <c r="G158" s="45"/>
      <c r="H158" s="46"/>
      <c r="I158" s="46"/>
      <c r="J158" s="45">
        <f>SUM(J159:J162)</f>
        <v>1030.23946</v>
      </c>
      <c r="K158" s="45">
        <f>SUM(K159:K162)</f>
        <v>1236.2873519999998</v>
      </c>
      <c r="L158" s="23"/>
      <c r="M158" s="140" t="s">
        <v>11</v>
      </c>
    </row>
    <row r="159" spans="1:13" s="4" customFormat="1" ht="25.5" x14ac:dyDescent="0.2">
      <c r="A159" s="63"/>
      <c r="B159" s="52"/>
      <c r="C159" s="3"/>
      <c r="D159" s="40" t="s">
        <v>12</v>
      </c>
      <c r="E159" s="34">
        <v>0.151</v>
      </c>
      <c r="F159" s="40"/>
      <c r="G159" s="40"/>
      <c r="H159" s="41">
        <v>767</v>
      </c>
      <c r="I159" s="40">
        <v>1.38</v>
      </c>
      <c r="J159" s="40">
        <f>E159*H159*I159</f>
        <v>159.82745999999997</v>
      </c>
      <c r="K159" s="40">
        <f>J159*1.2</f>
        <v>191.79295199999996</v>
      </c>
      <c r="L159" s="112" t="s">
        <v>15</v>
      </c>
      <c r="M159" s="140"/>
    </row>
    <row r="160" spans="1:13" s="4" customFormat="1" ht="12.75" x14ac:dyDescent="0.2">
      <c r="A160" s="63"/>
      <c r="B160" s="52"/>
      <c r="C160" s="3"/>
      <c r="D160" s="40" t="s">
        <v>17</v>
      </c>
      <c r="E160" s="34">
        <v>0.151</v>
      </c>
      <c r="F160" s="40"/>
      <c r="G160" s="40"/>
      <c r="H160" s="41">
        <v>699</v>
      </c>
      <c r="I160" s="40"/>
      <c r="J160" s="40">
        <f>E160*H160</f>
        <v>105.54899999999999</v>
      </c>
      <c r="K160" s="40">
        <f>J160*1.2</f>
        <v>126.65879999999999</v>
      </c>
      <c r="L160" s="112" t="s">
        <v>19</v>
      </c>
      <c r="M160" s="140"/>
    </row>
    <row r="161" spans="1:13" s="4" customFormat="1" ht="12.75" x14ac:dyDescent="0.2">
      <c r="A161" s="63"/>
      <c r="B161" s="52"/>
      <c r="C161" s="3"/>
      <c r="D161" s="40" t="s">
        <v>20</v>
      </c>
      <c r="E161" s="34">
        <v>0.47299999999999998</v>
      </c>
      <c r="F161" s="40"/>
      <c r="G161" s="40"/>
      <c r="H161" s="41">
        <v>431</v>
      </c>
      <c r="I161" s="40"/>
      <c r="J161" s="40">
        <f t="shared" ref="J161" si="53">E161*H161</f>
        <v>203.863</v>
      </c>
      <c r="K161" s="40">
        <f>J161*1.2</f>
        <v>244.63559999999998</v>
      </c>
      <c r="L161" s="112" t="s">
        <v>23</v>
      </c>
      <c r="M161" s="140"/>
    </row>
    <row r="162" spans="1:13" s="4" customFormat="1" ht="12.75" x14ac:dyDescent="0.2">
      <c r="A162" s="63"/>
      <c r="B162" s="52"/>
      <c r="C162" s="3"/>
      <c r="D162" s="40" t="s">
        <v>29</v>
      </c>
      <c r="E162" s="42">
        <v>1</v>
      </c>
      <c r="F162" s="36"/>
      <c r="G162" s="36"/>
      <c r="H162" s="41">
        <v>561</v>
      </c>
      <c r="I162" s="40"/>
      <c r="J162" s="40">
        <f>E162*H162</f>
        <v>561</v>
      </c>
      <c r="K162" s="40">
        <f>J162*1.2</f>
        <v>673.19999999999993</v>
      </c>
      <c r="L162" s="43" t="s">
        <v>62</v>
      </c>
      <c r="M162" s="138"/>
    </row>
    <row r="163" spans="1:13" s="4" customFormat="1" ht="25.5" x14ac:dyDescent="0.2">
      <c r="A163" s="63">
        <v>36</v>
      </c>
      <c r="B163" s="51" t="s">
        <v>253</v>
      </c>
      <c r="C163" s="35" t="s">
        <v>254</v>
      </c>
      <c r="D163" s="39"/>
      <c r="E163" s="43"/>
      <c r="F163" s="40">
        <v>14</v>
      </c>
      <c r="G163" s="11"/>
      <c r="H163" s="11"/>
      <c r="I163" s="12"/>
      <c r="J163" s="40">
        <f>SUM(J164:J165)</f>
        <v>1547.4</v>
      </c>
      <c r="K163" s="40">
        <f>SUM(K164:K165)</f>
        <v>1856.88</v>
      </c>
      <c r="L163" s="13"/>
      <c r="M163" s="139" t="s">
        <v>11</v>
      </c>
    </row>
    <row r="164" spans="1:13" s="4" customFormat="1" ht="25.5" x14ac:dyDescent="0.2">
      <c r="A164" s="63"/>
      <c r="B164" s="52"/>
      <c r="C164" s="15"/>
      <c r="D164" s="39" t="s">
        <v>24</v>
      </c>
      <c r="E164" s="43">
        <v>1</v>
      </c>
      <c r="F164" s="40"/>
      <c r="G164" s="40"/>
      <c r="H164" s="40">
        <v>1188</v>
      </c>
      <c r="I164" s="43">
        <v>1.05</v>
      </c>
      <c r="J164" s="40">
        <f>E164*H164*I164</f>
        <v>1247.4000000000001</v>
      </c>
      <c r="K164" s="45">
        <f>J164*1.2</f>
        <v>1496.88</v>
      </c>
      <c r="L164" s="112" t="s">
        <v>25</v>
      </c>
      <c r="M164" s="139"/>
    </row>
    <row r="165" spans="1:13" s="4" customFormat="1" ht="12.75" x14ac:dyDescent="0.2">
      <c r="A165" s="63"/>
      <c r="B165" s="52"/>
      <c r="C165" s="15"/>
      <c r="D165" s="40" t="s">
        <v>30</v>
      </c>
      <c r="E165" s="43">
        <v>1</v>
      </c>
      <c r="F165" s="40"/>
      <c r="G165" s="40"/>
      <c r="H165" s="40">
        <v>300</v>
      </c>
      <c r="I165" s="43"/>
      <c r="J165" s="40">
        <f>E165*H165</f>
        <v>300</v>
      </c>
      <c r="K165" s="45">
        <f>J165*1.2</f>
        <v>360</v>
      </c>
      <c r="L165" s="112" t="s">
        <v>26</v>
      </c>
      <c r="M165" s="139"/>
    </row>
    <row r="166" spans="1:13" s="33" customFormat="1" ht="30.75" customHeight="1" x14ac:dyDescent="0.2">
      <c r="A166" s="63">
        <v>37</v>
      </c>
      <c r="B166" s="51" t="s">
        <v>98</v>
      </c>
      <c r="C166" s="35" t="s">
        <v>99</v>
      </c>
      <c r="D166" s="18" t="s">
        <v>292</v>
      </c>
      <c r="E166" s="44"/>
      <c r="F166" s="45">
        <v>276</v>
      </c>
      <c r="G166" s="45"/>
      <c r="H166" s="45"/>
      <c r="I166" s="45"/>
      <c r="J166" s="45">
        <f>SUM(J167:J170)</f>
        <v>231.39313999999999</v>
      </c>
      <c r="K166" s="45">
        <f>SUM(K167:K170)</f>
        <v>277.67176799999999</v>
      </c>
      <c r="L166" s="46"/>
      <c r="M166" s="139" t="s">
        <v>11</v>
      </c>
    </row>
    <row r="167" spans="1:13" s="33" customFormat="1" ht="27" customHeight="1" x14ac:dyDescent="0.2">
      <c r="A167" s="63"/>
      <c r="B167" s="52"/>
      <c r="C167" s="38"/>
      <c r="D167" s="40" t="s">
        <v>12</v>
      </c>
      <c r="E167" s="34">
        <v>4.7E-2</v>
      </c>
      <c r="F167" s="40"/>
      <c r="G167" s="40"/>
      <c r="H167" s="41">
        <v>499</v>
      </c>
      <c r="I167" s="40">
        <v>1.38</v>
      </c>
      <c r="J167" s="40">
        <f>E167*H167*I167</f>
        <v>32.365139999999997</v>
      </c>
      <c r="K167" s="45">
        <f t="shared" ref="K167:K170" si="54">J167*1.2</f>
        <v>38.838167999999996</v>
      </c>
      <c r="L167" s="48" t="s">
        <v>50</v>
      </c>
      <c r="M167" s="139"/>
    </row>
    <row r="168" spans="1:13" s="33" customFormat="1" ht="26.25" customHeight="1" x14ac:dyDescent="0.2">
      <c r="A168" s="63"/>
      <c r="B168" s="52"/>
      <c r="C168" s="35"/>
      <c r="D168" s="40" t="s">
        <v>17</v>
      </c>
      <c r="E168" s="34">
        <v>4.7E-2</v>
      </c>
      <c r="F168" s="40"/>
      <c r="G168" s="40"/>
      <c r="H168" s="41">
        <v>517</v>
      </c>
      <c r="I168" s="40"/>
      <c r="J168" s="40">
        <f>E168*H168</f>
        <v>24.298999999999999</v>
      </c>
      <c r="K168" s="45">
        <f t="shared" si="54"/>
        <v>29.158799999999999</v>
      </c>
      <c r="L168" s="48" t="s">
        <v>51</v>
      </c>
      <c r="M168" s="139"/>
    </row>
    <row r="169" spans="1:13" s="33" customFormat="1" ht="27.75" customHeight="1" x14ac:dyDescent="0.2">
      <c r="A169" s="63"/>
      <c r="B169" s="52"/>
      <c r="C169" s="35"/>
      <c r="D169" s="40" t="s">
        <v>20</v>
      </c>
      <c r="E169" s="34">
        <v>4.7E-2</v>
      </c>
      <c r="F169" s="40"/>
      <c r="G169" s="40"/>
      <c r="H169" s="41">
        <v>207</v>
      </c>
      <c r="I169" s="40"/>
      <c r="J169" s="40">
        <f t="shared" ref="J169" si="55">E169*H169</f>
        <v>9.7289999999999992</v>
      </c>
      <c r="K169" s="45">
        <f t="shared" si="54"/>
        <v>11.674799999999999</v>
      </c>
      <c r="L169" s="48" t="s">
        <v>293</v>
      </c>
      <c r="M169" s="139"/>
    </row>
    <row r="170" spans="1:13" s="33" customFormat="1" ht="28.5" customHeight="1" x14ac:dyDescent="0.2">
      <c r="A170" s="64"/>
      <c r="B170" s="55"/>
      <c r="C170" s="24"/>
      <c r="D170" s="40" t="s">
        <v>29</v>
      </c>
      <c r="E170" s="42">
        <v>1</v>
      </c>
      <c r="F170" s="36"/>
      <c r="G170" s="36"/>
      <c r="H170" s="41">
        <v>165</v>
      </c>
      <c r="I170" s="40"/>
      <c r="J170" s="40">
        <f>E170*H170</f>
        <v>165</v>
      </c>
      <c r="K170" s="40">
        <f t="shared" si="54"/>
        <v>198</v>
      </c>
      <c r="L170" s="43" t="s">
        <v>62</v>
      </c>
      <c r="M170" s="139"/>
    </row>
    <row r="171" spans="1:13" s="4" customFormat="1" ht="25.5" x14ac:dyDescent="0.2">
      <c r="A171" s="63">
        <v>38</v>
      </c>
      <c r="B171" s="125" t="s">
        <v>294</v>
      </c>
      <c r="C171" s="35" t="s">
        <v>295</v>
      </c>
      <c r="D171" s="39"/>
      <c r="E171" s="43"/>
      <c r="F171" s="40">
        <v>2112</v>
      </c>
      <c r="G171" s="11"/>
      <c r="H171" s="11"/>
      <c r="I171" s="12"/>
      <c r="J171" s="40">
        <f>SUM(J172:J173)</f>
        <v>1547.4</v>
      </c>
      <c r="K171" s="40">
        <f>SUM(K172:K173)</f>
        <v>2502.178117674302</v>
      </c>
      <c r="L171" s="13"/>
      <c r="M171" s="139" t="s">
        <v>11</v>
      </c>
    </row>
    <row r="172" spans="1:13" s="4" customFormat="1" ht="25.5" x14ac:dyDescent="0.2">
      <c r="A172" s="63"/>
      <c r="B172" s="52"/>
      <c r="C172" s="15"/>
      <c r="D172" s="39" t="s">
        <v>24</v>
      </c>
      <c r="E172" s="43">
        <v>1</v>
      </c>
      <c r="F172" s="40"/>
      <c r="G172" s="40"/>
      <c r="H172" s="40">
        <v>1188</v>
      </c>
      <c r="I172" s="43">
        <v>1.05</v>
      </c>
      <c r="J172" s="40">
        <f>E172*H172*I172</f>
        <v>1247.4000000000001</v>
      </c>
      <c r="K172" s="45">
        <f>J172*1.2*1.068*1.056*1.049*1.139</f>
        <v>2017.0718521306219</v>
      </c>
      <c r="L172" s="118" t="s">
        <v>25</v>
      </c>
      <c r="M172" s="139"/>
    </row>
    <row r="173" spans="1:13" s="4" customFormat="1" ht="12.75" x14ac:dyDescent="0.2">
      <c r="A173" s="63"/>
      <c r="B173" s="52"/>
      <c r="C173" s="15"/>
      <c r="D173" s="40" t="s">
        <v>30</v>
      </c>
      <c r="E173" s="43">
        <v>1</v>
      </c>
      <c r="F173" s="40"/>
      <c r="G173" s="40"/>
      <c r="H173" s="40">
        <v>300</v>
      </c>
      <c r="I173" s="43"/>
      <c r="J173" s="40">
        <f>E173*H173</f>
        <v>300</v>
      </c>
      <c r="K173" s="45">
        <f>J173*1.2*1.068*1.056*1.049*1.139</f>
        <v>485.10626554367997</v>
      </c>
      <c r="L173" s="118" t="s">
        <v>26</v>
      </c>
      <c r="M173" s="139"/>
    </row>
    <row r="174" spans="1:13" s="33" customFormat="1" ht="38.25" customHeight="1" x14ac:dyDescent="0.2">
      <c r="A174" s="62">
        <v>39</v>
      </c>
      <c r="B174" s="53" t="s">
        <v>112</v>
      </c>
      <c r="C174" s="35" t="s">
        <v>113</v>
      </c>
      <c r="D174" s="44" t="s">
        <v>6</v>
      </c>
      <c r="E174" s="46">
        <v>1</v>
      </c>
      <c r="F174" s="40">
        <v>1603</v>
      </c>
      <c r="G174" s="45"/>
      <c r="H174" s="45">
        <v>2153</v>
      </c>
      <c r="I174" s="45">
        <v>1.06</v>
      </c>
      <c r="J174" s="45">
        <f>H174*E174*I174</f>
        <v>2282.1800000000003</v>
      </c>
      <c r="K174" s="45">
        <f>J174*1.2</f>
        <v>2738.6160000000004</v>
      </c>
      <c r="L174" s="47" t="s">
        <v>114</v>
      </c>
      <c r="M174" s="119" t="s">
        <v>11</v>
      </c>
    </row>
    <row r="175" spans="1:13" s="33" customFormat="1" ht="24" customHeight="1" x14ac:dyDescent="0.2">
      <c r="A175" s="63">
        <v>40</v>
      </c>
      <c r="B175" s="53" t="s">
        <v>115</v>
      </c>
      <c r="C175" s="35" t="s">
        <v>116</v>
      </c>
      <c r="D175" s="37" t="s">
        <v>104</v>
      </c>
      <c r="E175" s="34"/>
      <c r="F175" s="40">
        <v>733</v>
      </c>
      <c r="G175" s="40"/>
      <c r="H175" s="40"/>
      <c r="I175" s="40"/>
      <c r="J175" s="40">
        <f>SUM(J176:J179)</f>
        <v>652.9588</v>
      </c>
      <c r="K175" s="40">
        <f>SUM(K176:K179)</f>
        <v>783.5505599999999</v>
      </c>
      <c r="L175" s="43"/>
      <c r="M175" s="142" t="s">
        <v>11</v>
      </c>
    </row>
    <row r="176" spans="1:13" s="33" customFormat="1" ht="25.5" x14ac:dyDescent="0.2">
      <c r="A176" s="63"/>
      <c r="B176" s="52"/>
      <c r="C176" s="35"/>
      <c r="D176" s="40" t="s">
        <v>12</v>
      </c>
      <c r="E176" s="34">
        <v>0.03</v>
      </c>
      <c r="F176" s="40"/>
      <c r="G176" s="40"/>
      <c r="H176" s="41">
        <v>767</v>
      </c>
      <c r="I176" s="40">
        <v>1.38</v>
      </c>
      <c r="J176" s="40">
        <f>E176*H176*I176</f>
        <v>31.753799999999995</v>
      </c>
      <c r="K176" s="45">
        <f t="shared" ref="K176:K177" si="56">J176*1.2</f>
        <v>38.104559999999992</v>
      </c>
      <c r="L176" s="48" t="s">
        <v>15</v>
      </c>
      <c r="M176" s="140"/>
    </row>
    <row r="177" spans="1:13" s="33" customFormat="1" ht="24.75" customHeight="1" x14ac:dyDescent="0.2">
      <c r="A177" s="63"/>
      <c r="B177" s="52"/>
      <c r="C177" s="35"/>
      <c r="D177" s="40" t="s">
        <v>17</v>
      </c>
      <c r="E177" s="34">
        <v>0.03</v>
      </c>
      <c r="F177" s="40"/>
      <c r="G177" s="40"/>
      <c r="H177" s="41">
        <v>699</v>
      </c>
      <c r="I177" s="40"/>
      <c r="J177" s="40">
        <f>E177*H177</f>
        <v>20.97</v>
      </c>
      <c r="K177" s="45">
        <f t="shared" si="56"/>
        <v>25.163999999999998</v>
      </c>
      <c r="L177" s="48" t="s">
        <v>19</v>
      </c>
      <c r="M177" s="140"/>
    </row>
    <row r="178" spans="1:13" s="33" customFormat="1" ht="26.25" customHeight="1" x14ac:dyDescent="0.2">
      <c r="A178" s="63"/>
      <c r="B178" s="52"/>
      <c r="C178" s="35"/>
      <c r="D178" s="40" t="s">
        <v>20</v>
      </c>
      <c r="E178" s="34">
        <v>9.5000000000000001E-2</v>
      </c>
      <c r="F178" s="40"/>
      <c r="G178" s="40"/>
      <c r="H178" s="41">
        <v>413</v>
      </c>
      <c r="I178" s="40"/>
      <c r="J178" s="40">
        <f t="shared" ref="J178" si="57">E178*H178</f>
        <v>39.234999999999999</v>
      </c>
      <c r="K178" s="45">
        <f>J178*1.2</f>
        <v>47.082000000000001</v>
      </c>
      <c r="L178" s="48" t="s">
        <v>21</v>
      </c>
      <c r="M178" s="140"/>
    </row>
    <row r="179" spans="1:13" s="33" customFormat="1" ht="24.75" customHeight="1" x14ac:dyDescent="0.2">
      <c r="A179" s="63"/>
      <c r="B179" s="52"/>
      <c r="C179" s="35"/>
      <c r="D179" s="40" t="s">
        <v>29</v>
      </c>
      <c r="E179" s="42">
        <v>1</v>
      </c>
      <c r="F179" s="40"/>
      <c r="G179" s="36"/>
      <c r="H179" s="41">
        <v>561</v>
      </c>
      <c r="I179" s="40"/>
      <c r="J179" s="40">
        <f>E179*H179</f>
        <v>561</v>
      </c>
      <c r="K179" s="45">
        <f t="shared" ref="K179" si="58">J179*1.2</f>
        <v>673.19999999999993</v>
      </c>
      <c r="L179" s="43" t="s">
        <v>22</v>
      </c>
      <c r="M179" s="140"/>
    </row>
    <row r="180" spans="1:13" s="33" customFormat="1" ht="30.75" customHeight="1" x14ac:dyDescent="0.2">
      <c r="A180" s="63">
        <v>41</v>
      </c>
      <c r="B180" s="53" t="s">
        <v>117</v>
      </c>
      <c r="C180" s="35" t="s">
        <v>118</v>
      </c>
      <c r="D180" s="18" t="s">
        <v>49</v>
      </c>
      <c r="E180" s="44"/>
      <c r="F180" s="40">
        <v>169</v>
      </c>
      <c r="G180" s="45"/>
      <c r="H180" s="45"/>
      <c r="I180" s="45"/>
      <c r="J180" s="45">
        <f>SUM(J181:J184)</f>
        <v>182.19981999999999</v>
      </c>
      <c r="K180" s="45">
        <f>SUM(K181:K184)</f>
        <v>218.63978399999999</v>
      </c>
      <c r="L180" s="46"/>
      <c r="M180" s="142" t="s">
        <v>11</v>
      </c>
    </row>
    <row r="181" spans="1:13" s="33" customFormat="1" ht="27" customHeight="1" x14ac:dyDescent="0.2">
      <c r="A181" s="63"/>
      <c r="B181" s="52"/>
      <c r="C181" s="38"/>
      <c r="D181" s="40" t="s">
        <v>12</v>
      </c>
      <c r="E181" s="34">
        <v>1.0999999999999999E-2</v>
      </c>
      <c r="F181" s="40"/>
      <c r="G181" s="40"/>
      <c r="H181" s="41">
        <v>499</v>
      </c>
      <c r="I181" s="40">
        <v>1.38</v>
      </c>
      <c r="J181" s="40">
        <f>E181*H181*I181</f>
        <v>7.574819999999999</v>
      </c>
      <c r="K181" s="45">
        <f t="shared" ref="K181:K184" si="59">J181*1.2</f>
        <v>9.0897839999999981</v>
      </c>
      <c r="L181" s="48" t="s">
        <v>50</v>
      </c>
      <c r="M181" s="140"/>
    </row>
    <row r="182" spans="1:13" s="33" customFormat="1" ht="26.25" customHeight="1" x14ac:dyDescent="0.2">
      <c r="A182" s="63"/>
      <c r="B182" s="52"/>
      <c r="C182" s="35"/>
      <c r="D182" s="40" t="s">
        <v>17</v>
      </c>
      <c r="E182" s="34">
        <v>1.0999999999999999E-2</v>
      </c>
      <c r="F182" s="40"/>
      <c r="G182" s="40"/>
      <c r="H182" s="41">
        <v>517</v>
      </c>
      <c r="I182" s="40"/>
      <c r="J182" s="40">
        <f>E182*H182</f>
        <v>5.6869999999999994</v>
      </c>
      <c r="K182" s="45">
        <f t="shared" si="59"/>
        <v>6.8243999999999989</v>
      </c>
      <c r="L182" s="48" t="s">
        <v>51</v>
      </c>
      <c r="M182" s="140"/>
    </row>
    <row r="183" spans="1:13" s="33" customFormat="1" ht="27.75" customHeight="1" x14ac:dyDescent="0.2">
      <c r="A183" s="63"/>
      <c r="B183" s="52"/>
      <c r="C183" s="35"/>
      <c r="D183" s="40" t="s">
        <v>20</v>
      </c>
      <c r="E183" s="34">
        <v>1.0999999999999999E-2</v>
      </c>
      <c r="F183" s="40"/>
      <c r="G183" s="40"/>
      <c r="H183" s="41">
        <v>358</v>
      </c>
      <c r="I183" s="40"/>
      <c r="J183" s="40">
        <f t="shared" ref="J183" si="60">E183*H183</f>
        <v>3.9379999999999997</v>
      </c>
      <c r="K183" s="45">
        <f t="shared" si="59"/>
        <v>4.7255999999999991</v>
      </c>
      <c r="L183" s="48" t="s">
        <v>69</v>
      </c>
      <c r="M183" s="140"/>
    </row>
    <row r="184" spans="1:13" s="33" customFormat="1" ht="28.5" customHeight="1" thickBot="1" x14ac:dyDescent="0.25">
      <c r="A184" s="64"/>
      <c r="B184" s="55"/>
      <c r="C184" s="24"/>
      <c r="D184" s="107" t="s">
        <v>29</v>
      </c>
      <c r="E184" s="108">
        <v>1</v>
      </c>
      <c r="F184" s="107"/>
      <c r="G184" s="109"/>
      <c r="H184" s="110">
        <v>165</v>
      </c>
      <c r="I184" s="107"/>
      <c r="J184" s="107">
        <f>E184*H184</f>
        <v>165</v>
      </c>
      <c r="K184" s="107">
        <f t="shared" si="59"/>
        <v>198</v>
      </c>
      <c r="L184" s="58" t="s">
        <v>62</v>
      </c>
      <c r="M184" s="140"/>
    </row>
    <row r="185" spans="1:13" ht="24.75" customHeight="1" thickBot="1" x14ac:dyDescent="0.25">
      <c r="A185" s="59"/>
      <c r="B185" s="49"/>
      <c r="C185" s="32" t="s">
        <v>71</v>
      </c>
      <c r="D185" s="49"/>
      <c r="E185" s="49"/>
      <c r="F185" s="49"/>
      <c r="G185" s="49"/>
      <c r="H185" s="49"/>
      <c r="I185" s="49"/>
      <c r="J185" s="49"/>
      <c r="K185" s="49"/>
      <c r="L185" s="49"/>
      <c r="M185" s="50"/>
    </row>
    <row r="186" spans="1:13" ht="12.75" x14ac:dyDescent="0.2">
      <c r="A186" s="63">
        <v>42</v>
      </c>
      <c r="B186" s="51" t="s">
        <v>89</v>
      </c>
      <c r="C186" s="35" t="s">
        <v>65</v>
      </c>
      <c r="D186" s="31" t="s">
        <v>296</v>
      </c>
      <c r="E186" s="34"/>
      <c r="F186" s="40">
        <v>3173</v>
      </c>
      <c r="G186" s="40"/>
      <c r="H186" s="40"/>
      <c r="I186" s="40"/>
      <c r="J186" s="40">
        <f>SUM(J187:J190)</f>
        <v>6820.858400000001</v>
      </c>
      <c r="K186" s="40">
        <f>SUM(K187:K190)</f>
        <v>8185.0300800000014</v>
      </c>
      <c r="L186" s="43"/>
      <c r="M186" s="139" t="s">
        <v>11</v>
      </c>
    </row>
    <row r="187" spans="1:13" ht="25.5" x14ac:dyDescent="0.2">
      <c r="A187" s="63"/>
      <c r="B187" s="52"/>
      <c r="C187" s="8"/>
      <c r="D187" s="40" t="s">
        <v>27</v>
      </c>
      <c r="E187" s="34">
        <v>0.21</v>
      </c>
      <c r="F187" s="40"/>
      <c r="G187" s="40"/>
      <c r="H187" s="40">
        <v>618</v>
      </c>
      <c r="I187" s="40">
        <v>1.08</v>
      </c>
      <c r="J187" s="40">
        <f>H187*E187*I187</f>
        <v>140.16240000000002</v>
      </c>
      <c r="K187" s="40">
        <f t="shared" ref="K187:K190" si="61">J187*1.2</f>
        <v>168.19488000000001</v>
      </c>
      <c r="L187" s="48" t="s">
        <v>297</v>
      </c>
      <c r="M187" s="139"/>
    </row>
    <row r="188" spans="1:13" ht="25.5" x14ac:dyDescent="0.2">
      <c r="A188" s="63"/>
      <c r="B188" s="52"/>
      <c r="C188" s="8"/>
      <c r="D188" s="39" t="s">
        <v>28</v>
      </c>
      <c r="E188" s="34">
        <v>0.21</v>
      </c>
      <c r="F188" s="40"/>
      <c r="G188" s="40"/>
      <c r="H188" s="40">
        <v>1388</v>
      </c>
      <c r="I188" s="40"/>
      <c r="J188" s="40">
        <f t="shared" ref="J188" si="62">H188*E188</f>
        <v>291.47999999999996</v>
      </c>
      <c r="K188" s="40">
        <f t="shared" si="61"/>
        <v>349.77599999999995</v>
      </c>
      <c r="L188" s="43" t="s">
        <v>36</v>
      </c>
      <c r="M188" s="139"/>
    </row>
    <row r="189" spans="1:13" ht="25.5" x14ac:dyDescent="0.2">
      <c r="A189" s="63"/>
      <c r="B189" s="52"/>
      <c r="C189" s="35"/>
      <c r="D189" s="39" t="s">
        <v>39</v>
      </c>
      <c r="E189" s="34">
        <v>0.1</v>
      </c>
      <c r="F189" s="40"/>
      <c r="G189" s="40"/>
      <c r="H189" s="40">
        <v>53502</v>
      </c>
      <c r="I189" s="40">
        <v>1.08</v>
      </c>
      <c r="J189" s="40">
        <f>H189*E189*I189</f>
        <v>5778.2160000000013</v>
      </c>
      <c r="K189" s="40">
        <f t="shared" si="61"/>
        <v>6933.8592000000017</v>
      </c>
      <c r="L189" s="48" t="s">
        <v>122</v>
      </c>
      <c r="M189" s="139"/>
    </row>
    <row r="190" spans="1:13" ht="25.5" x14ac:dyDescent="0.2">
      <c r="A190" s="63"/>
      <c r="B190" s="52"/>
      <c r="C190" s="8"/>
      <c r="D190" s="39" t="s">
        <v>32</v>
      </c>
      <c r="E190" s="34">
        <v>0.21</v>
      </c>
      <c r="F190" s="40"/>
      <c r="G190" s="40"/>
      <c r="H190" s="40">
        <v>611</v>
      </c>
      <c r="I190" s="40"/>
      <c r="J190" s="40">
        <v>611</v>
      </c>
      <c r="K190" s="40">
        <f t="shared" si="61"/>
        <v>733.19999999999993</v>
      </c>
      <c r="L190" s="43" t="s">
        <v>3</v>
      </c>
      <c r="M190" s="139"/>
    </row>
    <row r="191" spans="1:13" ht="25.5" x14ac:dyDescent="0.2">
      <c r="A191" s="63">
        <v>43</v>
      </c>
      <c r="B191" s="51" t="s">
        <v>63</v>
      </c>
      <c r="C191" s="35" t="s">
        <v>64</v>
      </c>
      <c r="D191" s="40"/>
      <c r="E191" s="42"/>
      <c r="F191" s="40">
        <v>11593</v>
      </c>
      <c r="G191" s="36"/>
      <c r="H191" s="41">
        <f>SUM(H192:H193)</f>
        <v>9418</v>
      </c>
      <c r="I191" s="40"/>
      <c r="J191" s="41">
        <f t="shared" ref="J191" si="63">SUM(J192:J193)</f>
        <v>9886.18</v>
      </c>
      <c r="K191" s="41">
        <f t="shared" ref="K191" si="64">SUM(K192:K193)</f>
        <v>11863.415999999999</v>
      </c>
      <c r="L191" s="43"/>
      <c r="M191" s="142" t="s">
        <v>11</v>
      </c>
    </row>
    <row r="192" spans="1:13" ht="25.5" x14ac:dyDescent="0.2">
      <c r="A192" s="63"/>
      <c r="B192" s="51"/>
      <c r="C192" s="35"/>
      <c r="D192" s="44" t="s">
        <v>5</v>
      </c>
      <c r="E192" s="46">
        <v>1</v>
      </c>
      <c r="F192" s="45"/>
      <c r="G192" s="45"/>
      <c r="H192" s="45">
        <v>7803</v>
      </c>
      <c r="I192" s="45">
        <v>1.06</v>
      </c>
      <c r="J192" s="45">
        <f>H192*E192*I192</f>
        <v>8271.18</v>
      </c>
      <c r="K192" s="45">
        <f>J192*1.2</f>
        <v>9925.4159999999993</v>
      </c>
      <c r="L192" s="47" t="s">
        <v>59</v>
      </c>
      <c r="M192" s="140"/>
    </row>
    <row r="193" spans="1:13" ht="25.5" x14ac:dyDescent="0.2">
      <c r="A193" s="63"/>
      <c r="B193" s="51"/>
      <c r="C193" s="35"/>
      <c r="D193" s="39" t="s">
        <v>60</v>
      </c>
      <c r="E193" s="46">
        <v>1</v>
      </c>
      <c r="F193" s="45"/>
      <c r="G193" s="45"/>
      <c r="H193" s="45">
        <v>1615</v>
      </c>
      <c r="I193" s="45"/>
      <c r="J193" s="40">
        <f>E193*H193</f>
        <v>1615</v>
      </c>
      <c r="K193" s="45">
        <f>J193*1.2</f>
        <v>1938</v>
      </c>
      <c r="L193" s="47" t="s">
        <v>61</v>
      </c>
      <c r="M193" s="138"/>
    </row>
    <row r="194" spans="1:13" ht="12.75" x14ac:dyDescent="0.2">
      <c r="A194" s="63">
        <v>44</v>
      </c>
      <c r="B194" s="51" t="s">
        <v>93</v>
      </c>
      <c r="C194" s="35" t="s">
        <v>66</v>
      </c>
      <c r="D194" s="31" t="s">
        <v>67</v>
      </c>
      <c r="E194" s="34"/>
      <c r="F194" s="40">
        <v>2060</v>
      </c>
      <c r="G194" s="40"/>
      <c r="H194" s="40"/>
      <c r="I194" s="40"/>
      <c r="J194" s="40">
        <f>SUM(J195:J197)</f>
        <v>2468.1987200000003</v>
      </c>
      <c r="K194" s="40">
        <f>SUM(K195:K197)</f>
        <v>2961.8384639999999</v>
      </c>
      <c r="L194" s="43"/>
      <c r="M194" s="139" t="s">
        <v>11</v>
      </c>
    </row>
    <row r="195" spans="1:13" ht="25.5" x14ac:dyDescent="0.2">
      <c r="A195" s="63"/>
      <c r="B195" s="52"/>
      <c r="C195" s="8"/>
      <c r="D195" s="40" t="s">
        <v>27</v>
      </c>
      <c r="E195" s="34">
        <v>0.624</v>
      </c>
      <c r="F195" s="40"/>
      <c r="G195" s="40"/>
      <c r="H195" s="40">
        <v>1116</v>
      </c>
      <c r="I195" s="40">
        <v>1.08</v>
      </c>
      <c r="J195" s="40">
        <f>H195*E195*I195</f>
        <v>752.09472000000005</v>
      </c>
      <c r="K195" s="40">
        <f t="shared" ref="K195:K197" si="65">J195*1.2</f>
        <v>902.51366400000006</v>
      </c>
      <c r="L195" s="48" t="s">
        <v>35</v>
      </c>
      <c r="M195" s="139"/>
    </row>
    <row r="196" spans="1:13" ht="25.5" x14ac:dyDescent="0.2">
      <c r="A196" s="63"/>
      <c r="B196" s="52"/>
      <c r="C196" s="8"/>
      <c r="D196" s="39" t="s">
        <v>28</v>
      </c>
      <c r="E196" s="34">
        <v>0.624</v>
      </c>
      <c r="F196" s="40"/>
      <c r="G196" s="40"/>
      <c r="H196" s="40">
        <v>1771</v>
      </c>
      <c r="I196" s="40"/>
      <c r="J196" s="40">
        <f t="shared" ref="J196" si="66">H196*E196</f>
        <v>1105.104</v>
      </c>
      <c r="K196" s="40">
        <f t="shared" si="65"/>
        <v>1326.1248000000001</v>
      </c>
      <c r="L196" s="43" t="s">
        <v>45</v>
      </c>
      <c r="M196" s="139"/>
    </row>
    <row r="197" spans="1:13" ht="25.5" x14ac:dyDescent="0.2">
      <c r="A197" s="63"/>
      <c r="B197" s="52"/>
      <c r="C197" s="8"/>
      <c r="D197" s="39" t="s">
        <v>32</v>
      </c>
      <c r="E197" s="34">
        <v>0.624</v>
      </c>
      <c r="F197" s="40"/>
      <c r="G197" s="40"/>
      <c r="H197" s="40">
        <v>611</v>
      </c>
      <c r="I197" s="40"/>
      <c r="J197" s="40">
        <v>611</v>
      </c>
      <c r="K197" s="40">
        <f t="shared" si="65"/>
        <v>733.19999999999993</v>
      </c>
      <c r="L197" s="43" t="s">
        <v>3</v>
      </c>
      <c r="M197" s="139"/>
    </row>
    <row r="198" spans="1:13" ht="23.25" customHeight="1" x14ac:dyDescent="0.2">
      <c r="A198" s="63">
        <v>45</v>
      </c>
      <c r="B198" s="51" t="s">
        <v>57</v>
      </c>
      <c r="C198" s="35" t="s">
        <v>58</v>
      </c>
      <c r="D198" s="45"/>
      <c r="E198" s="28"/>
      <c r="F198" s="40">
        <v>10081</v>
      </c>
      <c r="G198" s="29"/>
      <c r="H198" s="30">
        <f>SUM(H199:H200)</f>
        <v>9198</v>
      </c>
      <c r="I198" s="45"/>
      <c r="J198" s="30">
        <f t="shared" ref="J198:K198" si="67">SUM(J199:J200)</f>
        <v>9652.98</v>
      </c>
      <c r="K198" s="30">
        <f t="shared" si="67"/>
        <v>11583.576000000001</v>
      </c>
      <c r="L198" s="46"/>
      <c r="M198" s="142" t="s">
        <v>11</v>
      </c>
    </row>
    <row r="199" spans="1:13" ht="25.5" x14ac:dyDescent="0.2">
      <c r="A199" s="63"/>
      <c r="B199" s="51"/>
      <c r="C199" s="35"/>
      <c r="D199" s="44" t="s">
        <v>5</v>
      </c>
      <c r="E199" s="46">
        <v>1</v>
      </c>
      <c r="F199" s="45"/>
      <c r="G199" s="45"/>
      <c r="H199" s="45">
        <v>7583</v>
      </c>
      <c r="I199" s="45">
        <v>1.06</v>
      </c>
      <c r="J199" s="45">
        <f>H199*E199*I199</f>
        <v>8037.9800000000005</v>
      </c>
      <c r="K199" s="45">
        <f>J199*1.2</f>
        <v>9645.5760000000009</v>
      </c>
      <c r="L199" s="47" t="s">
        <v>298</v>
      </c>
      <c r="M199" s="140"/>
    </row>
    <row r="200" spans="1:13" ht="25.5" x14ac:dyDescent="0.2">
      <c r="A200" s="63"/>
      <c r="B200" s="54"/>
      <c r="C200" s="24"/>
      <c r="D200" s="39" t="s">
        <v>60</v>
      </c>
      <c r="E200" s="25">
        <v>1</v>
      </c>
      <c r="F200" s="26"/>
      <c r="G200" s="26"/>
      <c r="H200" s="26">
        <v>1615</v>
      </c>
      <c r="I200" s="26"/>
      <c r="J200" s="40">
        <f>E200*H200</f>
        <v>1615</v>
      </c>
      <c r="K200" s="45">
        <f>J200*1.2</f>
        <v>1938</v>
      </c>
      <c r="L200" s="27" t="s">
        <v>61</v>
      </c>
      <c r="M200" s="138"/>
    </row>
    <row r="201" spans="1:13" ht="25.5" x14ac:dyDescent="0.2">
      <c r="A201" s="63">
        <v>46</v>
      </c>
      <c r="B201" s="51" t="s">
        <v>48</v>
      </c>
      <c r="C201" s="38" t="s">
        <v>52</v>
      </c>
      <c r="D201" s="17" t="s">
        <v>34</v>
      </c>
      <c r="E201" s="34"/>
      <c r="F201" s="40">
        <v>2597.8200000000002</v>
      </c>
      <c r="G201" s="40"/>
      <c r="H201" s="40"/>
      <c r="I201" s="40"/>
      <c r="J201" s="40">
        <f>SUM(J202:J204)</f>
        <v>1456.26352</v>
      </c>
      <c r="K201" s="40">
        <f>SUM(K202:K204)</f>
        <v>2493.7422291564699</v>
      </c>
      <c r="L201" s="43"/>
      <c r="M201" s="139" t="s">
        <v>238</v>
      </c>
    </row>
    <row r="202" spans="1:13" ht="25.5" x14ac:dyDescent="0.2">
      <c r="A202" s="63"/>
      <c r="B202" s="52"/>
      <c r="C202" s="8"/>
      <c r="D202" s="40" t="s">
        <v>27</v>
      </c>
      <c r="E202" s="34">
        <v>0.28399999999999997</v>
      </c>
      <c r="F202" s="40"/>
      <c r="G202" s="40"/>
      <c r="H202" s="40">
        <v>1116</v>
      </c>
      <c r="I202" s="40">
        <v>1.08</v>
      </c>
      <c r="J202" s="40">
        <f>H202*E202*I202</f>
        <v>342.29951999999997</v>
      </c>
      <c r="K202" s="40">
        <f>J202*1.2*1.068*1.056*1.049*1.139*1.059</f>
        <v>586.16229571141753</v>
      </c>
      <c r="L202" s="48" t="s">
        <v>35</v>
      </c>
      <c r="M202" s="139"/>
    </row>
    <row r="203" spans="1:13" ht="25.5" x14ac:dyDescent="0.2">
      <c r="A203" s="63"/>
      <c r="B203" s="52"/>
      <c r="C203" s="8"/>
      <c r="D203" s="39" t="s">
        <v>28</v>
      </c>
      <c r="E203" s="34">
        <v>0.28399999999999997</v>
      </c>
      <c r="F203" s="40"/>
      <c r="G203" s="40"/>
      <c r="H203" s="40">
        <v>1771</v>
      </c>
      <c r="I203" s="40"/>
      <c r="J203" s="40">
        <f t="shared" ref="J203" si="68">H203*E203</f>
        <v>502.96399999999994</v>
      </c>
      <c r="K203" s="40">
        <f t="shared" ref="K203:K204" si="69">J203*1.2*1.068*1.056*1.049*1.139*1.059</f>
        <v>861.28818673247747</v>
      </c>
      <c r="L203" s="43" t="s">
        <v>45</v>
      </c>
      <c r="M203" s="139"/>
    </row>
    <row r="204" spans="1:13" ht="25.5" x14ac:dyDescent="0.2">
      <c r="A204" s="64"/>
      <c r="B204" s="55"/>
      <c r="C204" s="60"/>
      <c r="D204" s="39" t="s">
        <v>32</v>
      </c>
      <c r="E204" s="34">
        <v>0.28399999999999997</v>
      </c>
      <c r="F204" s="40"/>
      <c r="G204" s="40"/>
      <c r="H204" s="40">
        <v>611</v>
      </c>
      <c r="I204" s="40"/>
      <c r="J204" s="40">
        <v>611</v>
      </c>
      <c r="K204" s="40">
        <f t="shared" si="69"/>
        <v>1046.2917467125751</v>
      </c>
      <c r="L204" s="43" t="s">
        <v>3</v>
      </c>
      <c r="M204" s="142"/>
    </row>
    <row r="205" spans="1:13" s="33" customFormat="1" ht="21" customHeight="1" x14ac:dyDescent="0.2">
      <c r="A205" s="63">
        <v>47</v>
      </c>
      <c r="B205" s="51" t="s">
        <v>120</v>
      </c>
      <c r="C205" s="35" t="s">
        <v>121</v>
      </c>
      <c r="D205" s="17" t="s">
        <v>34</v>
      </c>
      <c r="E205" s="34"/>
      <c r="F205" s="40">
        <v>35650.65</v>
      </c>
      <c r="G205" s="40"/>
      <c r="H205" s="40"/>
      <c r="I205" s="40"/>
      <c r="J205" s="40">
        <f>SUM(J206:J209)</f>
        <v>29698.031999999996</v>
      </c>
      <c r="K205" s="40">
        <f>SUM(K206:K209)</f>
        <v>50855.65593323396</v>
      </c>
      <c r="L205" s="43"/>
      <c r="M205" s="139" t="s">
        <v>11</v>
      </c>
    </row>
    <row r="206" spans="1:13" s="33" customFormat="1" ht="25.5" x14ac:dyDescent="0.2">
      <c r="A206" s="63"/>
      <c r="B206" s="52"/>
      <c r="C206" s="8"/>
      <c r="D206" s="40" t="s">
        <v>27</v>
      </c>
      <c r="E206" s="34">
        <v>2.48</v>
      </c>
      <c r="F206" s="40"/>
      <c r="G206" s="40"/>
      <c r="H206" s="40">
        <v>1116</v>
      </c>
      <c r="I206" s="40">
        <v>1.08</v>
      </c>
      <c r="J206" s="40">
        <f>H206*E206*I206</f>
        <v>2989.0944</v>
      </c>
      <c r="K206" s="40">
        <f t="shared" ref="K206:K209" si="70">J206*1.2*1.068*1.056*1.049*1.139*1.059</f>
        <v>5118.6003287475887</v>
      </c>
      <c r="L206" s="48" t="s">
        <v>35</v>
      </c>
      <c r="M206" s="139"/>
    </row>
    <row r="207" spans="1:13" s="33" customFormat="1" ht="25.5" x14ac:dyDescent="0.2">
      <c r="A207" s="63"/>
      <c r="B207" s="52"/>
      <c r="C207" s="8"/>
      <c r="D207" s="39" t="s">
        <v>28</v>
      </c>
      <c r="E207" s="34">
        <v>2.48</v>
      </c>
      <c r="F207" s="40"/>
      <c r="G207" s="40"/>
      <c r="H207" s="40">
        <v>1771</v>
      </c>
      <c r="I207" s="40"/>
      <c r="J207" s="40">
        <f t="shared" ref="J207" si="71">H207*E207</f>
        <v>4392.08</v>
      </c>
      <c r="K207" s="40">
        <f t="shared" si="70"/>
        <v>7521.1081094948731</v>
      </c>
      <c r="L207" s="43" t="s">
        <v>45</v>
      </c>
      <c r="M207" s="139"/>
    </row>
    <row r="208" spans="1:13" s="33" customFormat="1" ht="25.5" x14ac:dyDescent="0.2">
      <c r="A208" s="63"/>
      <c r="B208" s="52"/>
      <c r="C208" s="8"/>
      <c r="D208" s="39" t="s">
        <v>39</v>
      </c>
      <c r="E208" s="34">
        <v>0.36</v>
      </c>
      <c r="F208" s="40"/>
      <c r="G208" s="40"/>
      <c r="H208" s="40">
        <v>53502</v>
      </c>
      <c r="I208" s="40">
        <v>1.08</v>
      </c>
      <c r="J208" s="40">
        <f>H208*E208*I208</f>
        <v>20801.577599999997</v>
      </c>
      <c r="K208" s="40">
        <f t="shared" si="70"/>
        <v>35621.143963144314</v>
      </c>
      <c r="L208" s="48" t="s">
        <v>122</v>
      </c>
      <c r="M208" s="139"/>
    </row>
    <row r="209" spans="1:13" s="33" customFormat="1" ht="25.5" x14ac:dyDescent="0.2">
      <c r="A209" s="63"/>
      <c r="B209" s="52"/>
      <c r="C209" s="8"/>
      <c r="D209" s="39" t="s">
        <v>32</v>
      </c>
      <c r="E209" s="34">
        <v>2.48</v>
      </c>
      <c r="F209" s="40"/>
      <c r="G209" s="40"/>
      <c r="H209" s="40">
        <v>611</v>
      </c>
      <c r="I209" s="40">
        <v>1</v>
      </c>
      <c r="J209" s="40">
        <f>H209*E209*I209</f>
        <v>1515.28</v>
      </c>
      <c r="K209" s="40">
        <f t="shared" si="70"/>
        <v>2594.8035318471871</v>
      </c>
      <c r="L209" s="43" t="s">
        <v>3</v>
      </c>
      <c r="M209" s="139"/>
    </row>
    <row r="210" spans="1:13" s="4" customFormat="1" ht="38.25" x14ac:dyDescent="0.2">
      <c r="A210" s="63">
        <v>48</v>
      </c>
      <c r="B210" s="51" t="s">
        <v>233</v>
      </c>
      <c r="C210" s="35" t="s">
        <v>232</v>
      </c>
      <c r="D210" s="39" t="s">
        <v>202</v>
      </c>
      <c r="E210" s="43">
        <v>2</v>
      </c>
      <c r="F210" s="40">
        <v>909</v>
      </c>
      <c r="G210" s="11"/>
      <c r="H210" s="40">
        <v>302</v>
      </c>
      <c r="I210" s="43">
        <v>1.05</v>
      </c>
      <c r="J210" s="40">
        <f t="shared" ref="J210" si="72">E210*H210*I210</f>
        <v>634.20000000000005</v>
      </c>
      <c r="K210" s="40">
        <f>J210*1.2*1.068*1.056*1.049*1.139*1.059</f>
        <v>1086.0200094355407</v>
      </c>
      <c r="L210" s="101" t="s">
        <v>198</v>
      </c>
      <c r="M210" s="102" t="s">
        <v>11</v>
      </c>
    </row>
    <row r="211" spans="1:13" s="33" customFormat="1" ht="24" customHeight="1" x14ac:dyDescent="0.2">
      <c r="A211" s="63">
        <v>49</v>
      </c>
      <c r="B211" s="53" t="s">
        <v>124</v>
      </c>
      <c r="C211" s="35" t="s">
        <v>123</v>
      </c>
      <c r="D211" s="37" t="s">
        <v>54</v>
      </c>
      <c r="E211" s="34"/>
      <c r="F211" s="40">
        <v>69.98</v>
      </c>
      <c r="G211" s="40"/>
      <c r="H211" s="40"/>
      <c r="I211" s="40"/>
      <c r="J211" s="40">
        <f>SUM(J212:J215)</f>
        <v>623.30219999999997</v>
      </c>
      <c r="K211" s="40">
        <f>SUM(K212:K215)</f>
        <v>747.96263999999996</v>
      </c>
      <c r="L211" s="43"/>
      <c r="M211" s="143" t="s">
        <v>11</v>
      </c>
    </row>
    <row r="212" spans="1:13" s="33" customFormat="1" ht="25.5" x14ac:dyDescent="0.2">
      <c r="A212" s="63"/>
      <c r="B212" s="52"/>
      <c r="C212" s="35"/>
      <c r="D212" s="40" t="s">
        <v>12</v>
      </c>
      <c r="E212" s="34">
        <v>0.02</v>
      </c>
      <c r="F212" s="40"/>
      <c r="G212" s="40"/>
      <c r="H212" s="41">
        <v>767</v>
      </c>
      <c r="I212" s="40">
        <v>1.38</v>
      </c>
      <c r="J212" s="40">
        <f>E212*H212*I212</f>
        <v>21.169199999999996</v>
      </c>
      <c r="K212" s="40">
        <f t="shared" ref="K212:K213" si="73">J212*1.2</f>
        <v>25.403039999999994</v>
      </c>
      <c r="L212" s="48" t="s">
        <v>15</v>
      </c>
      <c r="M212" s="144"/>
    </row>
    <row r="213" spans="1:13" s="33" customFormat="1" ht="24.75" customHeight="1" x14ac:dyDescent="0.2">
      <c r="A213" s="63"/>
      <c r="B213" s="52"/>
      <c r="C213" s="35"/>
      <c r="D213" s="40" t="s">
        <v>17</v>
      </c>
      <c r="E213" s="34">
        <v>0.02</v>
      </c>
      <c r="F213" s="40"/>
      <c r="G213" s="40"/>
      <c r="H213" s="41">
        <v>699</v>
      </c>
      <c r="I213" s="40"/>
      <c r="J213" s="40">
        <f>E213*H213</f>
        <v>13.98</v>
      </c>
      <c r="K213" s="40">
        <f t="shared" si="73"/>
        <v>16.776</v>
      </c>
      <c r="L213" s="48" t="s">
        <v>19</v>
      </c>
      <c r="M213" s="144"/>
    </row>
    <row r="214" spans="1:13" s="33" customFormat="1" ht="26.25" customHeight="1" x14ac:dyDescent="0.2">
      <c r="A214" s="63"/>
      <c r="B214" s="52"/>
      <c r="C214" s="35"/>
      <c r="D214" s="40" t="s">
        <v>20</v>
      </c>
      <c r="E214" s="34">
        <v>6.3E-2</v>
      </c>
      <c r="F214" s="40"/>
      <c r="G214" s="40"/>
      <c r="H214" s="41">
        <v>431</v>
      </c>
      <c r="I214" s="40"/>
      <c r="J214" s="40">
        <f t="shared" ref="J214" si="74">E214*H214</f>
        <v>27.152999999999999</v>
      </c>
      <c r="K214" s="40">
        <f>J214*1.2</f>
        <v>32.583599999999997</v>
      </c>
      <c r="L214" s="48" t="s">
        <v>23</v>
      </c>
      <c r="M214" s="144"/>
    </row>
    <row r="215" spans="1:13" s="33" customFormat="1" ht="24.75" customHeight="1" x14ac:dyDescent="0.2">
      <c r="A215" s="63"/>
      <c r="B215" s="52"/>
      <c r="C215" s="35"/>
      <c r="D215" s="40" t="s">
        <v>29</v>
      </c>
      <c r="E215" s="42">
        <v>1</v>
      </c>
      <c r="F215" s="40"/>
      <c r="G215" s="36"/>
      <c r="H215" s="41">
        <v>561</v>
      </c>
      <c r="I215" s="40"/>
      <c r="J215" s="40">
        <f>E215*H215</f>
        <v>561</v>
      </c>
      <c r="K215" s="40">
        <f t="shared" ref="K215" si="75">J215*1.2</f>
        <v>673.19999999999993</v>
      </c>
      <c r="L215" s="43" t="s">
        <v>22</v>
      </c>
      <c r="M215" s="145"/>
    </row>
    <row r="216" spans="1:13" s="4" customFormat="1" ht="29.25" customHeight="1" x14ac:dyDescent="0.2">
      <c r="A216" s="63">
        <v>50</v>
      </c>
      <c r="B216" s="51" t="s">
        <v>126</v>
      </c>
      <c r="C216" s="35" t="s">
        <v>125</v>
      </c>
      <c r="D216" s="39"/>
      <c r="E216" s="43"/>
      <c r="F216" s="40">
        <v>2264</v>
      </c>
      <c r="G216" s="11"/>
      <c r="H216" s="11"/>
      <c r="I216" s="12"/>
      <c r="J216" s="40">
        <f>SUM(J217:J218)</f>
        <v>1904.4</v>
      </c>
      <c r="K216" s="40">
        <f>SUM(K217:K218)</f>
        <v>2285.2799999999997</v>
      </c>
      <c r="L216" s="13"/>
      <c r="M216" s="139" t="s">
        <v>11</v>
      </c>
    </row>
    <row r="217" spans="1:13" s="4" customFormat="1" ht="30.75" customHeight="1" x14ac:dyDescent="0.2">
      <c r="A217" s="63"/>
      <c r="B217" s="52"/>
      <c r="C217" s="15"/>
      <c r="D217" s="39" t="s">
        <v>24</v>
      </c>
      <c r="E217" s="43">
        <v>1</v>
      </c>
      <c r="F217" s="40"/>
      <c r="G217" s="40"/>
      <c r="H217" s="40">
        <v>1528</v>
      </c>
      <c r="I217" s="43">
        <v>1.05</v>
      </c>
      <c r="J217" s="40">
        <f>E217*H217*I217</f>
        <v>1604.4</v>
      </c>
      <c r="K217" s="40">
        <f>J217*1.2</f>
        <v>1925.28</v>
      </c>
      <c r="L217" s="48" t="s">
        <v>127</v>
      </c>
      <c r="M217" s="139"/>
    </row>
    <row r="218" spans="1:13" s="4" customFormat="1" ht="30.75" customHeight="1" x14ac:dyDescent="0.2">
      <c r="A218" s="63"/>
      <c r="B218" s="52"/>
      <c r="C218" s="15"/>
      <c r="D218" s="40" t="s">
        <v>30</v>
      </c>
      <c r="E218" s="43">
        <v>1</v>
      </c>
      <c r="F218" s="40"/>
      <c r="G218" s="40"/>
      <c r="H218" s="40">
        <v>300</v>
      </c>
      <c r="I218" s="43"/>
      <c r="J218" s="40">
        <f>E218*H218</f>
        <v>300</v>
      </c>
      <c r="K218" s="40">
        <f>J218*1.2</f>
        <v>360</v>
      </c>
      <c r="L218" s="48" t="s">
        <v>26</v>
      </c>
      <c r="M218" s="139"/>
    </row>
    <row r="219" spans="1:13" s="33" customFormat="1" ht="25.5" customHeight="1" x14ac:dyDescent="0.2">
      <c r="A219" s="43">
        <v>51</v>
      </c>
      <c r="B219" s="66" t="s">
        <v>130</v>
      </c>
      <c r="C219" s="35" t="s">
        <v>131</v>
      </c>
      <c r="D219" s="34"/>
      <c r="E219" s="43"/>
      <c r="F219" s="40">
        <v>8915</v>
      </c>
      <c r="G219" s="40"/>
      <c r="H219" s="40">
        <f>SUM(H220:H221)</f>
        <v>8781</v>
      </c>
      <c r="I219" s="40"/>
      <c r="J219" s="40">
        <f t="shared" ref="J219:K219" si="76">SUM(J220:J221)</f>
        <v>9210.9599999999991</v>
      </c>
      <c r="K219" s="40">
        <f t="shared" si="76"/>
        <v>11053.152</v>
      </c>
      <c r="L219" s="48"/>
      <c r="M219" s="139" t="s">
        <v>11</v>
      </c>
    </row>
    <row r="220" spans="1:13" s="33" customFormat="1" ht="25.5" x14ac:dyDescent="0.2">
      <c r="A220" s="43"/>
      <c r="B220" s="66"/>
      <c r="C220" s="35"/>
      <c r="D220" s="34" t="s">
        <v>5</v>
      </c>
      <c r="E220" s="43">
        <v>1</v>
      </c>
      <c r="F220" s="40"/>
      <c r="G220" s="40"/>
      <c r="H220" s="40">
        <v>7166</v>
      </c>
      <c r="I220" s="40">
        <v>1.06</v>
      </c>
      <c r="J220" s="40">
        <f>H220*E220*I220</f>
        <v>7595.96</v>
      </c>
      <c r="K220" s="40">
        <f>J220*1.2</f>
        <v>9115.152</v>
      </c>
      <c r="L220" s="48" t="s">
        <v>31</v>
      </c>
      <c r="M220" s="139"/>
    </row>
    <row r="221" spans="1:13" s="33" customFormat="1" ht="25.5" x14ac:dyDescent="0.2">
      <c r="A221" s="43"/>
      <c r="B221" s="66"/>
      <c r="C221" s="35"/>
      <c r="D221" s="39" t="s">
        <v>60</v>
      </c>
      <c r="E221" s="46">
        <v>1</v>
      </c>
      <c r="F221" s="45"/>
      <c r="G221" s="45"/>
      <c r="H221" s="45">
        <v>1615</v>
      </c>
      <c r="I221" s="45"/>
      <c r="J221" s="40">
        <f>E221*H221</f>
        <v>1615</v>
      </c>
      <c r="K221" s="45">
        <f>J221*1.2</f>
        <v>1938</v>
      </c>
      <c r="L221" s="47" t="s">
        <v>61</v>
      </c>
      <c r="M221" s="139"/>
    </row>
    <row r="222" spans="1:13" s="4" customFormat="1" ht="29.25" customHeight="1" x14ac:dyDescent="0.2">
      <c r="A222" s="63">
        <v>52</v>
      </c>
      <c r="B222" s="51" t="s">
        <v>132</v>
      </c>
      <c r="C222" s="35" t="s">
        <v>133</v>
      </c>
      <c r="D222" s="39"/>
      <c r="E222" s="43"/>
      <c r="F222" s="40">
        <v>4515</v>
      </c>
      <c r="G222" s="11"/>
      <c r="H222" s="11"/>
      <c r="I222" s="12"/>
      <c r="J222" s="40">
        <f>SUM(J223:J224)</f>
        <v>3808.8</v>
      </c>
      <c r="K222" s="40">
        <f>SUM(K223:K224)</f>
        <v>4570.5599999999995</v>
      </c>
      <c r="L222" s="13"/>
      <c r="M222" s="139" t="s">
        <v>11</v>
      </c>
    </row>
    <row r="223" spans="1:13" s="4" customFormat="1" ht="30.75" customHeight="1" x14ac:dyDescent="0.2">
      <c r="A223" s="63"/>
      <c r="B223" s="52"/>
      <c r="C223" s="15"/>
      <c r="D223" s="39" t="s">
        <v>24</v>
      </c>
      <c r="E223" s="43">
        <v>2</v>
      </c>
      <c r="F223" s="40"/>
      <c r="G223" s="40"/>
      <c r="H223" s="40">
        <v>1528</v>
      </c>
      <c r="I223" s="43">
        <v>1.05</v>
      </c>
      <c r="J223" s="40">
        <f>E223*H223*I223</f>
        <v>3208.8</v>
      </c>
      <c r="K223" s="40">
        <f>J223*1.2</f>
        <v>3850.56</v>
      </c>
      <c r="L223" s="48" t="s">
        <v>127</v>
      </c>
      <c r="M223" s="139"/>
    </row>
    <row r="224" spans="1:13" s="4" customFormat="1" ht="30.75" customHeight="1" x14ac:dyDescent="0.2">
      <c r="A224" s="63"/>
      <c r="B224" s="52"/>
      <c r="C224" s="15"/>
      <c r="D224" s="40" t="s">
        <v>30</v>
      </c>
      <c r="E224" s="43">
        <v>2</v>
      </c>
      <c r="F224" s="40"/>
      <c r="G224" s="40"/>
      <c r="H224" s="40">
        <v>300</v>
      </c>
      <c r="I224" s="43"/>
      <c r="J224" s="40">
        <f>E224*H224</f>
        <v>600</v>
      </c>
      <c r="K224" s="40">
        <f>J224*1.2</f>
        <v>720</v>
      </c>
      <c r="L224" s="48" t="s">
        <v>26</v>
      </c>
      <c r="M224" s="139"/>
    </row>
    <row r="225" spans="1:13" s="33" customFormat="1" ht="25.5" customHeight="1" x14ac:dyDescent="0.2">
      <c r="A225" s="63">
        <v>53</v>
      </c>
      <c r="B225" s="51" t="s">
        <v>139</v>
      </c>
      <c r="C225" s="35" t="s">
        <v>134</v>
      </c>
      <c r="D225" s="37" t="s">
        <v>144</v>
      </c>
      <c r="E225" s="14"/>
      <c r="F225" s="40">
        <v>6780</v>
      </c>
      <c r="G225" s="40"/>
      <c r="H225" s="40"/>
      <c r="I225" s="40"/>
      <c r="J225" s="40">
        <f>SUM(J226:J232)</f>
        <v>8782.8498799999998</v>
      </c>
      <c r="K225" s="40">
        <f>SUM(K226:K232)</f>
        <v>10539.419856000002</v>
      </c>
      <c r="L225" s="43"/>
      <c r="M225" s="140" t="s">
        <v>11</v>
      </c>
    </row>
    <row r="226" spans="1:13" s="33" customFormat="1" ht="25.5" x14ac:dyDescent="0.2">
      <c r="A226" s="63"/>
      <c r="B226" s="52"/>
      <c r="C226" s="35"/>
      <c r="D226" s="40" t="s">
        <v>27</v>
      </c>
      <c r="E226" s="34">
        <v>1.556</v>
      </c>
      <c r="F226" s="40"/>
      <c r="G226" s="40"/>
      <c r="H226" s="40">
        <v>1979</v>
      </c>
      <c r="I226" s="40">
        <v>1.08</v>
      </c>
      <c r="J226" s="40">
        <f>H226*E226*I226</f>
        <v>3325.6699200000003</v>
      </c>
      <c r="K226" s="45">
        <f>J226*1.2</f>
        <v>3990.8039040000003</v>
      </c>
      <c r="L226" s="48" t="s">
        <v>119</v>
      </c>
      <c r="M226" s="140"/>
    </row>
    <row r="227" spans="1:13" s="33" customFormat="1" ht="25.5" x14ac:dyDescent="0.2">
      <c r="A227" s="63"/>
      <c r="B227" s="52"/>
      <c r="C227" s="35"/>
      <c r="D227" s="39" t="s">
        <v>28</v>
      </c>
      <c r="E227" s="34">
        <v>1.556</v>
      </c>
      <c r="F227" s="40"/>
      <c r="G227" s="40"/>
      <c r="H227" s="40">
        <v>2703</v>
      </c>
      <c r="I227" s="40"/>
      <c r="J227" s="40">
        <f t="shared" ref="J227" si="77">H227*E227</f>
        <v>4205.8680000000004</v>
      </c>
      <c r="K227" s="45">
        <f t="shared" ref="K227:K232" si="78">J227*1.2</f>
        <v>5047.0416000000005</v>
      </c>
      <c r="L227" s="43" t="s">
        <v>33</v>
      </c>
      <c r="M227" s="140"/>
    </row>
    <row r="228" spans="1:13" s="33" customFormat="1" ht="25.5" x14ac:dyDescent="0.2">
      <c r="A228" s="63"/>
      <c r="B228" s="52"/>
      <c r="C228" s="35"/>
      <c r="D228" s="39" t="s">
        <v>32</v>
      </c>
      <c r="E228" s="34">
        <v>1.556</v>
      </c>
      <c r="F228" s="40"/>
      <c r="G228" s="40"/>
      <c r="H228" s="40">
        <v>611</v>
      </c>
      <c r="I228" s="40"/>
      <c r="J228" s="40">
        <v>611</v>
      </c>
      <c r="K228" s="45">
        <f t="shared" si="78"/>
        <v>733.19999999999993</v>
      </c>
      <c r="L228" s="43" t="s">
        <v>3</v>
      </c>
      <c r="M228" s="140"/>
    </row>
    <row r="229" spans="1:13" s="33" customFormat="1" ht="25.5" x14ac:dyDescent="0.2">
      <c r="A229" s="63"/>
      <c r="B229" s="52"/>
      <c r="C229" s="35"/>
      <c r="D229" s="40" t="s">
        <v>12</v>
      </c>
      <c r="E229" s="34">
        <v>2.5999999999999999E-2</v>
      </c>
      <c r="F229" s="40"/>
      <c r="G229" s="40"/>
      <c r="H229" s="41">
        <v>767</v>
      </c>
      <c r="I229" s="40">
        <v>1.38</v>
      </c>
      <c r="J229" s="40">
        <f>E229*H229*I229</f>
        <v>27.519959999999998</v>
      </c>
      <c r="K229" s="45">
        <f t="shared" si="78"/>
        <v>33.023951999999994</v>
      </c>
      <c r="L229" s="48" t="s">
        <v>15</v>
      </c>
      <c r="M229" s="140"/>
    </row>
    <row r="230" spans="1:13" s="33" customFormat="1" ht="18" customHeight="1" x14ac:dyDescent="0.2">
      <c r="A230" s="63"/>
      <c r="B230" s="52"/>
      <c r="C230" s="35"/>
      <c r="D230" s="40" t="s">
        <v>17</v>
      </c>
      <c r="E230" s="34">
        <v>2.5999999999999999E-2</v>
      </c>
      <c r="F230" s="40"/>
      <c r="G230" s="40"/>
      <c r="H230" s="41">
        <v>699</v>
      </c>
      <c r="I230" s="40"/>
      <c r="J230" s="40">
        <f>E230*H230</f>
        <v>18.173999999999999</v>
      </c>
      <c r="K230" s="45">
        <f t="shared" si="78"/>
        <v>21.808799999999998</v>
      </c>
      <c r="L230" s="48" t="s">
        <v>19</v>
      </c>
      <c r="M230" s="140"/>
    </row>
    <row r="231" spans="1:13" s="33" customFormat="1" ht="18" customHeight="1" x14ac:dyDescent="0.2">
      <c r="A231" s="63"/>
      <c r="B231" s="52"/>
      <c r="C231" s="35"/>
      <c r="D231" s="40" t="s">
        <v>20</v>
      </c>
      <c r="E231" s="34">
        <v>7.8E-2</v>
      </c>
      <c r="F231" s="40"/>
      <c r="G231" s="40"/>
      <c r="H231" s="41">
        <v>431</v>
      </c>
      <c r="I231" s="40"/>
      <c r="J231" s="40">
        <f t="shared" ref="J231" si="79">E231*H231</f>
        <v>33.618000000000002</v>
      </c>
      <c r="K231" s="45">
        <f t="shared" si="78"/>
        <v>40.3416</v>
      </c>
      <c r="L231" s="48" t="s">
        <v>23</v>
      </c>
      <c r="M231" s="140"/>
    </row>
    <row r="232" spans="1:13" s="33" customFormat="1" ht="18" customHeight="1" x14ac:dyDescent="0.2">
      <c r="A232" s="63"/>
      <c r="B232" s="52"/>
      <c r="C232" s="35"/>
      <c r="D232" s="40" t="s">
        <v>29</v>
      </c>
      <c r="E232" s="42">
        <v>1</v>
      </c>
      <c r="F232" s="36"/>
      <c r="G232" s="36"/>
      <c r="H232" s="41">
        <v>561</v>
      </c>
      <c r="I232" s="40"/>
      <c r="J232" s="40">
        <f>E232*H232</f>
        <v>561</v>
      </c>
      <c r="K232" s="45">
        <f t="shared" si="78"/>
        <v>673.19999999999993</v>
      </c>
      <c r="L232" s="43" t="s">
        <v>22</v>
      </c>
      <c r="M232" s="138"/>
    </row>
    <row r="233" spans="1:13" s="33" customFormat="1" ht="25.5" x14ac:dyDescent="0.2">
      <c r="A233" s="63">
        <v>54</v>
      </c>
      <c r="B233" s="51" t="s">
        <v>136</v>
      </c>
      <c r="C233" s="35" t="s">
        <v>135</v>
      </c>
      <c r="D233" s="17" t="s">
        <v>128</v>
      </c>
      <c r="E233" s="34"/>
      <c r="F233" s="40">
        <v>1872</v>
      </c>
      <c r="G233" s="40"/>
      <c r="H233" s="40"/>
      <c r="I233" s="40"/>
      <c r="J233" s="40">
        <f>SUM(J234:J236)</f>
        <v>1604.7008000000001</v>
      </c>
      <c r="K233" s="40">
        <f>SUM(K234:K236)</f>
        <v>2747.9299557824334</v>
      </c>
      <c r="L233" s="43"/>
      <c r="M233" s="139" t="s">
        <v>11</v>
      </c>
    </row>
    <row r="234" spans="1:13" s="33" customFormat="1" ht="25.5" x14ac:dyDescent="0.2">
      <c r="A234" s="63"/>
      <c r="B234" s="52"/>
      <c r="C234" s="8"/>
      <c r="D234" s="40" t="s">
        <v>27</v>
      </c>
      <c r="E234" s="34">
        <v>0.36</v>
      </c>
      <c r="F234" s="40"/>
      <c r="G234" s="40"/>
      <c r="H234" s="40">
        <v>916</v>
      </c>
      <c r="I234" s="40">
        <v>1.08</v>
      </c>
      <c r="J234" s="40">
        <f>H234*E234*I234</f>
        <v>356.14080000000001</v>
      </c>
      <c r="K234" s="45">
        <f t="shared" ref="K234:K236" si="80">J234*1.2*1.068*1.056*1.049*1.139*1.059</f>
        <v>609.86445123995736</v>
      </c>
      <c r="L234" s="48" t="s">
        <v>129</v>
      </c>
      <c r="M234" s="139"/>
    </row>
    <row r="235" spans="1:13" s="33" customFormat="1" ht="25.5" x14ac:dyDescent="0.2">
      <c r="A235" s="63"/>
      <c r="B235" s="52"/>
      <c r="C235" s="8"/>
      <c r="D235" s="39" t="s">
        <v>28</v>
      </c>
      <c r="E235" s="34">
        <v>0.36</v>
      </c>
      <c r="F235" s="40"/>
      <c r="G235" s="40"/>
      <c r="H235" s="40">
        <v>1771</v>
      </c>
      <c r="I235" s="40"/>
      <c r="J235" s="40">
        <f t="shared" ref="J235" si="81">H235*E235</f>
        <v>637.55999999999995</v>
      </c>
      <c r="K235" s="45">
        <f t="shared" si="80"/>
        <v>1091.7737578299011</v>
      </c>
      <c r="L235" s="43" t="s">
        <v>45</v>
      </c>
      <c r="M235" s="139"/>
    </row>
    <row r="236" spans="1:13" s="33" customFormat="1" ht="25.5" x14ac:dyDescent="0.2">
      <c r="A236" s="64"/>
      <c r="B236" s="55"/>
      <c r="C236" s="60"/>
      <c r="D236" s="75" t="s">
        <v>32</v>
      </c>
      <c r="E236" s="76">
        <v>0.36</v>
      </c>
      <c r="F236" s="68"/>
      <c r="G236" s="68"/>
      <c r="H236" s="68">
        <v>611</v>
      </c>
      <c r="I236" s="68"/>
      <c r="J236" s="68">
        <v>611</v>
      </c>
      <c r="K236" s="45">
        <f t="shared" si="80"/>
        <v>1046.2917467125751</v>
      </c>
      <c r="L236" s="58" t="s">
        <v>3</v>
      </c>
      <c r="M236" s="139"/>
    </row>
    <row r="237" spans="1:13" s="33" customFormat="1" ht="25.5" customHeight="1" x14ac:dyDescent="0.2">
      <c r="A237" s="63">
        <v>55</v>
      </c>
      <c r="B237" s="53" t="s">
        <v>206</v>
      </c>
      <c r="C237" s="24" t="s">
        <v>207</v>
      </c>
      <c r="D237" s="37" t="s">
        <v>137</v>
      </c>
      <c r="E237" s="43"/>
      <c r="F237" s="40">
        <v>333.09</v>
      </c>
      <c r="G237" s="40"/>
      <c r="H237" s="40"/>
      <c r="I237" s="40"/>
      <c r="J237" s="40">
        <f>SUM(J238:J241)</f>
        <v>814.29579999999999</v>
      </c>
      <c r="K237" s="40">
        <f>SUM(K238:K241)</f>
        <v>977.15495999999985</v>
      </c>
      <c r="L237" s="43"/>
      <c r="M237" s="140" t="s">
        <v>11</v>
      </c>
    </row>
    <row r="238" spans="1:13" s="33" customFormat="1" ht="25.5" x14ac:dyDescent="0.2">
      <c r="A238" s="63"/>
      <c r="B238" s="52"/>
      <c r="C238" s="35"/>
      <c r="D238" s="40" t="s">
        <v>12</v>
      </c>
      <c r="E238" s="34">
        <v>0.08</v>
      </c>
      <c r="F238" s="40"/>
      <c r="G238" s="40"/>
      <c r="H238" s="41">
        <v>767</v>
      </c>
      <c r="I238" s="40">
        <v>1.38</v>
      </c>
      <c r="J238" s="40">
        <f>E238*H238*I238</f>
        <v>84.676799999999986</v>
      </c>
      <c r="K238" s="40">
        <f t="shared" ref="K238:K241" si="82">J238*1.2</f>
        <v>101.61215999999997</v>
      </c>
      <c r="L238" s="98" t="s">
        <v>15</v>
      </c>
      <c r="M238" s="140"/>
    </row>
    <row r="239" spans="1:13" s="33" customFormat="1" ht="18" customHeight="1" x14ac:dyDescent="0.2">
      <c r="A239" s="63"/>
      <c r="B239" s="52"/>
      <c r="C239" s="35"/>
      <c r="D239" s="40" t="s">
        <v>17</v>
      </c>
      <c r="E239" s="34">
        <v>0.08</v>
      </c>
      <c r="F239" s="40"/>
      <c r="G239" s="40"/>
      <c r="H239" s="41">
        <v>699</v>
      </c>
      <c r="I239" s="40"/>
      <c r="J239" s="40">
        <f>E239*H239</f>
        <v>55.92</v>
      </c>
      <c r="K239" s="40">
        <f t="shared" si="82"/>
        <v>67.103999999999999</v>
      </c>
      <c r="L239" s="98" t="s">
        <v>19</v>
      </c>
      <c r="M239" s="140"/>
    </row>
    <row r="240" spans="1:13" s="33" customFormat="1" ht="18" customHeight="1" x14ac:dyDescent="0.2">
      <c r="A240" s="63"/>
      <c r="B240" s="52"/>
      <c r="C240" s="35"/>
      <c r="D240" s="40" t="s">
        <v>20</v>
      </c>
      <c r="E240" s="34">
        <v>0.251</v>
      </c>
      <c r="F240" s="40"/>
      <c r="G240" s="40"/>
      <c r="H240" s="41">
        <v>449</v>
      </c>
      <c r="I240" s="40"/>
      <c r="J240" s="40">
        <f t="shared" ref="J240" si="83">E240*H240</f>
        <v>112.699</v>
      </c>
      <c r="K240" s="40">
        <f t="shared" si="82"/>
        <v>135.2388</v>
      </c>
      <c r="L240" s="98" t="s">
        <v>138</v>
      </c>
      <c r="M240" s="140"/>
    </row>
    <row r="241" spans="1:13" s="33" customFormat="1" ht="18" customHeight="1" x14ac:dyDescent="0.2">
      <c r="A241" s="63"/>
      <c r="B241" s="52"/>
      <c r="C241" s="35"/>
      <c r="D241" s="40" t="s">
        <v>29</v>
      </c>
      <c r="E241" s="42">
        <v>1</v>
      </c>
      <c r="F241" s="36"/>
      <c r="G241" s="36"/>
      <c r="H241" s="41">
        <v>561</v>
      </c>
      <c r="I241" s="40"/>
      <c r="J241" s="40">
        <f>E241*H241</f>
        <v>561</v>
      </c>
      <c r="K241" s="40">
        <f t="shared" si="82"/>
        <v>673.19999999999993</v>
      </c>
      <c r="L241" s="43" t="s">
        <v>22</v>
      </c>
      <c r="M241" s="138"/>
    </row>
    <row r="242" spans="1:13" s="4" customFormat="1" ht="29.25" customHeight="1" x14ac:dyDescent="0.2">
      <c r="A242" s="63">
        <v>56</v>
      </c>
      <c r="B242" s="53" t="s">
        <v>208</v>
      </c>
      <c r="C242" s="35" t="s">
        <v>209</v>
      </c>
      <c r="D242" s="39"/>
      <c r="E242" s="43"/>
      <c r="F242" s="40">
        <v>3736.47</v>
      </c>
      <c r="G242" s="11"/>
      <c r="H242" s="11"/>
      <c r="I242" s="12"/>
      <c r="J242" s="40">
        <f>SUM(J243:J244)</f>
        <v>3808.8</v>
      </c>
      <c r="K242" s="40">
        <f>SUM(K243:K244)</f>
        <v>4570.5599999999995</v>
      </c>
      <c r="L242" s="13"/>
      <c r="M242" s="139" t="s">
        <v>11</v>
      </c>
    </row>
    <row r="243" spans="1:13" s="4" customFormat="1" ht="30.75" customHeight="1" x14ac:dyDescent="0.2">
      <c r="A243" s="63"/>
      <c r="B243" s="52"/>
      <c r="C243" s="15"/>
      <c r="D243" s="39" t="s">
        <v>24</v>
      </c>
      <c r="E243" s="43">
        <v>2</v>
      </c>
      <c r="F243" s="40"/>
      <c r="G243" s="40"/>
      <c r="H243" s="40">
        <v>1528</v>
      </c>
      <c r="I243" s="43">
        <v>1.05</v>
      </c>
      <c r="J243" s="40">
        <f>E243*H243*I243</f>
        <v>3208.8</v>
      </c>
      <c r="K243" s="40">
        <f>J243*1.2</f>
        <v>3850.56</v>
      </c>
      <c r="L243" s="98" t="s">
        <v>127</v>
      </c>
      <c r="M243" s="139"/>
    </row>
    <row r="244" spans="1:13" s="4" customFormat="1" ht="30.75" customHeight="1" x14ac:dyDescent="0.2">
      <c r="A244" s="63"/>
      <c r="B244" s="52"/>
      <c r="C244" s="15"/>
      <c r="D244" s="40" t="s">
        <v>30</v>
      </c>
      <c r="E244" s="43">
        <v>2</v>
      </c>
      <c r="F244" s="40"/>
      <c r="G244" s="40"/>
      <c r="H244" s="40">
        <v>300</v>
      </c>
      <c r="I244" s="43"/>
      <c r="J244" s="40">
        <f>E244*H244</f>
        <v>600</v>
      </c>
      <c r="K244" s="40">
        <f>J244*1.2</f>
        <v>720</v>
      </c>
      <c r="L244" s="98" t="s">
        <v>26</v>
      </c>
      <c r="M244" s="139"/>
    </row>
    <row r="245" spans="1:13" s="33" customFormat="1" ht="25.5" customHeight="1" x14ac:dyDescent="0.2">
      <c r="A245" s="63">
        <v>57</v>
      </c>
      <c r="B245" s="53" t="s">
        <v>210</v>
      </c>
      <c r="C245" s="24" t="s">
        <v>211</v>
      </c>
      <c r="D245" s="37" t="s">
        <v>47</v>
      </c>
      <c r="E245" s="14"/>
      <c r="F245" s="40">
        <v>23541.33</v>
      </c>
      <c r="G245" s="40"/>
      <c r="H245" s="40"/>
      <c r="I245" s="40"/>
      <c r="J245" s="40">
        <f>SUM(J246:J249)</f>
        <v>24393.32</v>
      </c>
      <c r="K245" s="40">
        <f>SUM(K246:K249)</f>
        <v>29271.984</v>
      </c>
      <c r="L245" s="43"/>
      <c r="M245" s="140" t="s">
        <v>11</v>
      </c>
    </row>
    <row r="246" spans="1:13" s="33" customFormat="1" ht="25.5" x14ac:dyDescent="0.2">
      <c r="A246" s="63"/>
      <c r="B246" s="52"/>
      <c r="C246" s="35"/>
      <c r="D246" s="40" t="s">
        <v>27</v>
      </c>
      <c r="E246" s="34">
        <v>2.4</v>
      </c>
      <c r="F246" s="40"/>
      <c r="G246" s="40"/>
      <c r="H246" s="40">
        <v>2214</v>
      </c>
      <c r="I246" s="40">
        <v>1.08</v>
      </c>
      <c r="J246" s="40">
        <f>H246*E246*I246</f>
        <v>5738.6880000000001</v>
      </c>
      <c r="K246" s="40">
        <f>J246*1.2</f>
        <v>6886.4255999999996</v>
      </c>
      <c r="L246" s="98" t="s">
        <v>46</v>
      </c>
      <c r="M246" s="140"/>
    </row>
    <row r="247" spans="1:13" s="33" customFormat="1" ht="25.5" x14ac:dyDescent="0.2">
      <c r="A247" s="63"/>
      <c r="B247" s="52"/>
      <c r="C247" s="35"/>
      <c r="D247" s="39" t="s">
        <v>28</v>
      </c>
      <c r="E247" s="34">
        <v>2.4</v>
      </c>
      <c r="F247" s="40"/>
      <c r="G247" s="40"/>
      <c r="H247" s="40">
        <v>2703</v>
      </c>
      <c r="I247" s="40"/>
      <c r="J247" s="40">
        <f t="shared" ref="J247" si="84">H247*E247</f>
        <v>6487.2</v>
      </c>
      <c r="K247" s="40">
        <f t="shared" ref="K247:K249" si="85">J247*1.2</f>
        <v>7784.6399999999994</v>
      </c>
      <c r="L247" s="43" t="s">
        <v>33</v>
      </c>
      <c r="M247" s="140"/>
    </row>
    <row r="248" spans="1:13" s="33" customFormat="1" ht="25.5" x14ac:dyDescent="0.2">
      <c r="A248" s="63"/>
      <c r="B248" s="52"/>
      <c r="C248" s="35"/>
      <c r="D248" s="39" t="s">
        <v>39</v>
      </c>
      <c r="E248" s="34">
        <v>0.2</v>
      </c>
      <c r="F248" s="40"/>
      <c r="G248" s="40"/>
      <c r="H248" s="40">
        <v>53502</v>
      </c>
      <c r="I248" s="40">
        <v>1.08</v>
      </c>
      <c r="J248" s="40">
        <f>H248*E248*I248</f>
        <v>11556.432000000003</v>
      </c>
      <c r="K248" s="40">
        <f t="shared" si="85"/>
        <v>13867.718400000003</v>
      </c>
      <c r="L248" s="98" t="s">
        <v>122</v>
      </c>
      <c r="M248" s="140"/>
    </row>
    <row r="249" spans="1:13" s="33" customFormat="1" ht="25.5" x14ac:dyDescent="0.2">
      <c r="A249" s="63"/>
      <c r="B249" s="52"/>
      <c r="C249" s="35"/>
      <c r="D249" s="39" t="s">
        <v>32</v>
      </c>
      <c r="E249" s="34">
        <v>2.4</v>
      </c>
      <c r="F249" s="40"/>
      <c r="G249" s="40"/>
      <c r="H249" s="40">
        <v>611</v>
      </c>
      <c r="I249" s="40"/>
      <c r="J249" s="40">
        <v>611</v>
      </c>
      <c r="K249" s="40">
        <f t="shared" si="85"/>
        <v>733.19999999999993</v>
      </c>
      <c r="L249" s="43" t="s">
        <v>3</v>
      </c>
      <c r="M249" s="140"/>
    </row>
    <row r="250" spans="1:13" s="33" customFormat="1" ht="25.5" x14ac:dyDescent="0.2">
      <c r="A250" s="43">
        <v>58</v>
      </c>
      <c r="B250" s="53" t="s">
        <v>212</v>
      </c>
      <c r="C250" s="24" t="s">
        <v>213</v>
      </c>
      <c r="D250" s="34"/>
      <c r="E250" s="43"/>
      <c r="F250" s="40">
        <v>6906.1</v>
      </c>
      <c r="G250" s="40"/>
      <c r="H250" s="40">
        <f>SUM(H251:H253)</f>
        <v>7734</v>
      </c>
      <c r="I250" s="40"/>
      <c r="J250" s="40">
        <f>SUM(J251:J253)</f>
        <v>8180.0400000000009</v>
      </c>
      <c r="K250" s="40">
        <f>SUM(K251:K253)</f>
        <v>9816.0480000000007</v>
      </c>
      <c r="L250" s="98"/>
      <c r="M250" s="141" t="s">
        <v>11</v>
      </c>
    </row>
    <row r="251" spans="1:13" s="33" customFormat="1" ht="25.5" x14ac:dyDescent="0.2">
      <c r="A251" s="43"/>
      <c r="B251" s="66"/>
      <c r="C251" s="35"/>
      <c r="D251" s="34" t="s">
        <v>5</v>
      </c>
      <c r="E251" s="43">
        <v>1</v>
      </c>
      <c r="F251" s="40"/>
      <c r="G251" s="40"/>
      <c r="H251" s="40">
        <v>5819</v>
      </c>
      <c r="I251" s="40">
        <v>1.06</v>
      </c>
      <c r="J251" s="40">
        <f>H251*E251*I251</f>
        <v>6168.14</v>
      </c>
      <c r="K251" s="45">
        <f>J251*1.2</f>
        <v>7401.768</v>
      </c>
      <c r="L251" s="98" t="s">
        <v>214</v>
      </c>
      <c r="M251" s="141"/>
    </row>
    <row r="252" spans="1:13" s="33" customFormat="1" ht="25.5" x14ac:dyDescent="0.2">
      <c r="A252" s="43"/>
      <c r="B252" s="66"/>
      <c r="C252" s="35"/>
      <c r="D252" s="39" t="s">
        <v>60</v>
      </c>
      <c r="E252" s="46">
        <v>1</v>
      </c>
      <c r="F252" s="45"/>
      <c r="G252" s="45"/>
      <c r="H252" s="45">
        <v>1615</v>
      </c>
      <c r="I252" s="45">
        <v>1.06</v>
      </c>
      <c r="J252" s="40">
        <f>H252*E252*I252</f>
        <v>1711.9</v>
      </c>
      <c r="K252" s="45">
        <f t="shared" ref="K252:K253" si="86">J252*1.2</f>
        <v>2054.2800000000002</v>
      </c>
      <c r="L252" s="97" t="s">
        <v>143</v>
      </c>
      <c r="M252" s="141"/>
    </row>
    <row r="253" spans="1:13" s="33" customFormat="1" ht="12.75" x14ac:dyDescent="0.2">
      <c r="A253" s="43"/>
      <c r="B253" s="66"/>
      <c r="C253" s="35"/>
      <c r="D253" s="40" t="s">
        <v>30</v>
      </c>
      <c r="E253" s="43">
        <v>1</v>
      </c>
      <c r="F253" s="40"/>
      <c r="G253" s="40"/>
      <c r="H253" s="40">
        <v>300</v>
      </c>
      <c r="I253" s="43"/>
      <c r="J253" s="40">
        <f>E253*H253</f>
        <v>300</v>
      </c>
      <c r="K253" s="45">
        <f t="shared" si="86"/>
        <v>360</v>
      </c>
      <c r="L253" s="98" t="s">
        <v>26</v>
      </c>
      <c r="M253" s="141"/>
    </row>
    <row r="254" spans="1:13" s="4" customFormat="1" ht="38.25" x14ac:dyDescent="0.2">
      <c r="A254" s="63">
        <v>59</v>
      </c>
      <c r="B254" s="53" t="s">
        <v>215</v>
      </c>
      <c r="C254" s="35" t="s">
        <v>216</v>
      </c>
      <c r="D254" s="39" t="s">
        <v>202</v>
      </c>
      <c r="E254" s="43">
        <v>2</v>
      </c>
      <c r="F254" s="40">
        <v>93.29</v>
      </c>
      <c r="G254" s="11"/>
      <c r="H254" s="40">
        <v>302</v>
      </c>
      <c r="I254" s="43">
        <v>1.05</v>
      </c>
      <c r="J254" s="40">
        <f t="shared" ref="J254" si="87">E254*H254*I254</f>
        <v>634.20000000000005</v>
      </c>
      <c r="K254" s="40">
        <f t="shared" ref="K254" si="88">J254*1.2</f>
        <v>761.04000000000008</v>
      </c>
      <c r="L254" s="98" t="s">
        <v>198</v>
      </c>
      <c r="M254" s="96" t="s">
        <v>11</v>
      </c>
    </row>
    <row r="255" spans="1:13" s="33" customFormat="1" ht="25.5" x14ac:dyDescent="0.2">
      <c r="A255" s="63">
        <v>60</v>
      </c>
      <c r="B255" s="53" t="s">
        <v>217</v>
      </c>
      <c r="C255" s="24" t="s">
        <v>218</v>
      </c>
      <c r="D255" s="17" t="s">
        <v>34</v>
      </c>
      <c r="E255" s="34"/>
      <c r="F255" s="40">
        <v>894.6</v>
      </c>
      <c r="G255" s="40"/>
      <c r="H255" s="40"/>
      <c r="I255" s="40"/>
      <c r="J255" s="40">
        <f>SUM(J256:J258)</f>
        <v>1116.9675999999999</v>
      </c>
      <c r="K255" s="40">
        <f>SUM(K256:K258)</f>
        <v>1340.36112</v>
      </c>
      <c r="L255" s="43"/>
      <c r="M255" s="139" t="s">
        <v>11</v>
      </c>
    </row>
    <row r="256" spans="1:13" s="33" customFormat="1" ht="25.5" x14ac:dyDescent="0.2">
      <c r="A256" s="63"/>
      <c r="B256" s="52"/>
      <c r="C256" s="8"/>
      <c r="D256" s="40" t="s">
        <v>27</v>
      </c>
      <c r="E256" s="34">
        <v>0.17</v>
      </c>
      <c r="F256" s="40"/>
      <c r="G256" s="40"/>
      <c r="H256" s="40">
        <v>1116</v>
      </c>
      <c r="I256" s="40">
        <v>1.08</v>
      </c>
      <c r="J256" s="40">
        <f>H256*E256*I256</f>
        <v>204.89760000000004</v>
      </c>
      <c r="K256" s="40">
        <f>J256*1.2</f>
        <v>245.87712000000005</v>
      </c>
      <c r="L256" s="98" t="s">
        <v>129</v>
      </c>
      <c r="M256" s="139"/>
    </row>
    <row r="257" spans="1:13" s="33" customFormat="1" ht="25.5" x14ac:dyDescent="0.2">
      <c r="A257" s="63"/>
      <c r="B257" s="52"/>
      <c r="C257" s="8"/>
      <c r="D257" s="39" t="s">
        <v>28</v>
      </c>
      <c r="E257" s="34">
        <v>0.17</v>
      </c>
      <c r="F257" s="40"/>
      <c r="G257" s="40"/>
      <c r="H257" s="40">
        <v>1771</v>
      </c>
      <c r="I257" s="40"/>
      <c r="J257" s="40">
        <f t="shared" ref="J257" si="89">H257*E257</f>
        <v>301.07000000000005</v>
      </c>
      <c r="K257" s="40">
        <f t="shared" ref="K257:K258" si="90">J257*1.2</f>
        <v>361.28400000000005</v>
      </c>
      <c r="L257" s="43" t="s">
        <v>45</v>
      </c>
      <c r="M257" s="139"/>
    </row>
    <row r="258" spans="1:13" s="33" customFormat="1" ht="25.5" x14ac:dyDescent="0.2">
      <c r="A258" s="64"/>
      <c r="B258" s="103"/>
      <c r="C258" s="60"/>
      <c r="D258" s="75" t="s">
        <v>32</v>
      </c>
      <c r="E258" s="76">
        <v>0.17</v>
      </c>
      <c r="F258" s="95"/>
      <c r="G258" s="95"/>
      <c r="H258" s="95">
        <v>611</v>
      </c>
      <c r="I258" s="95"/>
      <c r="J258" s="95">
        <v>611</v>
      </c>
      <c r="K258" s="40">
        <f t="shared" si="90"/>
        <v>733.19999999999993</v>
      </c>
      <c r="L258" s="58" t="s">
        <v>3</v>
      </c>
      <c r="M258" s="139"/>
    </row>
    <row r="259" spans="1:13" s="33" customFormat="1" ht="25.5" customHeight="1" x14ac:dyDescent="0.2">
      <c r="A259" s="63">
        <v>61</v>
      </c>
      <c r="B259" s="53" t="s">
        <v>219</v>
      </c>
      <c r="C259" s="24" t="s">
        <v>220</v>
      </c>
      <c r="D259" s="37" t="s">
        <v>91</v>
      </c>
      <c r="E259" s="43"/>
      <c r="F259" s="40">
        <v>4434.04</v>
      </c>
      <c r="G259" s="40"/>
      <c r="H259" s="40"/>
      <c r="I259" s="40"/>
      <c r="J259" s="40">
        <f>SUM(J260:J263)</f>
        <v>638.55449999999996</v>
      </c>
      <c r="K259" s="40">
        <f>SUM(K260:K263)</f>
        <v>766.26539999999989</v>
      </c>
      <c r="L259" s="43"/>
      <c r="M259" s="140" t="s">
        <v>221</v>
      </c>
    </row>
    <row r="260" spans="1:13" s="33" customFormat="1" ht="25.5" x14ac:dyDescent="0.2">
      <c r="A260" s="63"/>
      <c r="B260" s="52"/>
      <c r="C260" s="35"/>
      <c r="D260" s="40" t="s">
        <v>12</v>
      </c>
      <c r="E260" s="34">
        <v>2.5000000000000001E-2</v>
      </c>
      <c r="F260" s="40"/>
      <c r="G260" s="40"/>
      <c r="H260" s="41">
        <v>767</v>
      </c>
      <c r="I260" s="40">
        <v>1.38</v>
      </c>
      <c r="J260" s="40">
        <f>E260*H260*I260</f>
        <v>26.461499999999997</v>
      </c>
      <c r="K260" s="40">
        <f t="shared" ref="K260:K263" si="91">J260*1.2</f>
        <v>31.753799999999995</v>
      </c>
      <c r="L260" s="98" t="s">
        <v>15</v>
      </c>
      <c r="M260" s="140"/>
    </row>
    <row r="261" spans="1:13" s="33" customFormat="1" ht="18" customHeight="1" x14ac:dyDescent="0.2">
      <c r="A261" s="63"/>
      <c r="B261" s="52"/>
      <c r="C261" s="35"/>
      <c r="D261" s="40" t="s">
        <v>17</v>
      </c>
      <c r="E261" s="34">
        <v>2.5000000000000001E-2</v>
      </c>
      <c r="F261" s="40"/>
      <c r="G261" s="40"/>
      <c r="H261" s="41">
        <v>699</v>
      </c>
      <c r="I261" s="40"/>
      <c r="J261" s="40">
        <f>E261*H261</f>
        <v>17.475000000000001</v>
      </c>
      <c r="K261" s="40">
        <f t="shared" si="91"/>
        <v>20.970000000000002</v>
      </c>
      <c r="L261" s="98" t="s">
        <v>19</v>
      </c>
      <c r="M261" s="140"/>
    </row>
    <row r="262" spans="1:13" s="33" customFormat="1" ht="18" customHeight="1" x14ac:dyDescent="0.2">
      <c r="A262" s="63"/>
      <c r="B262" s="52"/>
      <c r="C262" s="35"/>
      <c r="D262" s="40" t="s">
        <v>20</v>
      </c>
      <c r="E262" s="34">
        <v>7.8E-2</v>
      </c>
      <c r="F262" s="40"/>
      <c r="G262" s="40"/>
      <c r="H262" s="41">
        <v>431</v>
      </c>
      <c r="I262" s="40"/>
      <c r="J262" s="40">
        <f t="shared" ref="J262" si="92">E262*H262</f>
        <v>33.618000000000002</v>
      </c>
      <c r="K262" s="40">
        <f t="shared" si="91"/>
        <v>40.3416</v>
      </c>
      <c r="L262" s="98" t="s">
        <v>23</v>
      </c>
      <c r="M262" s="140"/>
    </row>
    <row r="263" spans="1:13" s="33" customFormat="1" ht="18" customHeight="1" x14ac:dyDescent="0.2">
      <c r="A263" s="63"/>
      <c r="B263" s="52"/>
      <c r="C263" s="35"/>
      <c r="D263" s="40" t="s">
        <v>29</v>
      </c>
      <c r="E263" s="42">
        <v>1</v>
      </c>
      <c r="F263" s="36"/>
      <c r="G263" s="36"/>
      <c r="H263" s="41">
        <v>561</v>
      </c>
      <c r="I263" s="40"/>
      <c r="J263" s="40">
        <f>E263*H263</f>
        <v>561</v>
      </c>
      <c r="K263" s="40">
        <f t="shared" si="91"/>
        <v>673.19999999999993</v>
      </c>
      <c r="L263" s="43" t="s">
        <v>22</v>
      </c>
      <c r="M263" s="138"/>
    </row>
    <row r="264" spans="1:13" s="4" customFormat="1" ht="27" customHeight="1" x14ac:dyDescent="0.2">
      <c r="A264" s="62">
        <v>62</v>
      </c>
      <c r="B264" s="53" t="s">
        <v>222</v>
      </c>
      <c r="C264" s="24" t="s">
        <v>223</v>
      </c>
      <c r="D264" s="45"/>
      <c r="E264" s="28"/>
      <c r="F264" s="45">
        <v>1516.02</v>
      </c>
      <c r="G264" s="29"/>
      <c r="H264" s="30"/>
      <c r="I264" s="45"/>
      <c r="J264" s="45">
        <f>SUM(J265:J266)</f>
        <v>2582.1800000000003</v>
      </c>
      <c r="K264" s="45">
        <f>SUM(K265:K266)</f>
        <v>3098.6160000000004</v>
      </c>
      <c r="L264" s="46"/>
      <c r="M264" s="172" t="s">
        <v>11</v>
      </c>
    </row>
    <row r="265" spans="1:13" s="33" customFormat="1" ht="25.5" x14ac:dyDescent="0.2">
      <c r="A265" s="62"/>
      <c r="B265" s="53"/>
      <c r="C265" s="61"/>
      <c r="D265" s="44" t="s">
        <v>6</v>
      </c>
      <c r="E265" s="46">
        <v>1</v>
      </c>
      <c r="F265" s="45"/>
      <c r="G265" s="45"/>
      <c r="H265" s="45">
        <v>2153</v>
      </c>
      <c r="I265" s="45">
        <v>1.06</v>
      </c>
      <c r="J265" s="45">
        <f>H265*E265*I265</f>
        <v>2282.1800000000003</v>
      </c>
      <c r="K265" s="45">
        <f>J265*1.2</f>
        <v>2738.6160000000004</v>
      </c>
      <c r="L265" s="97" t="s">
        <v>114</v>
      </c>
      <c r="M265" s="173"/>
    </row>
    <row r="266" spans="1:13" s="4" customFormat="1" ht="12.75" x14ac:dyDescent="0.2">
      <c r="A266" s="63"/>
      <c r="B266" s="52"/>
      <c r="C266" s="15"/>
      <c r="D266" s="40" t="s">
        <v>30</v>
      </c>
      <c r="E266" s="43">
        <v>1</v>
      </c>
      <c r="F266" s="40"/>
      <c r="G266" s="40"/>
      <c r="H266" s="40">
        <v>300</v>
      </c>
      <c r="I266" s="43"/>
      <c r="J266" s="40">
        <f>E266*H266</f>
        <v>300</v>
      </c>
      <c r="K266" s="45">
        <f>J266*1.2</f>
        <v>360</v>
      </c>
      <c r="L266" s="98" t="s">
        <v>26</v>
      </c>
      <c r="M266" s="174"/>
    </row>
    <row r="267" spans="1:13" s="4" customFormat="1" ht="38.25" x14ac:dyDescent="0.2">
      <c r="A267" s="63">
        <v>63</v>
      </c>
      <c r="B267" s="53" t="s">
        <v>224</v>
      </c>
      <c r="C267" s="35" t="s">
        <v>225</v>
      </c>
      <c r="D267" s="39" t="s">
        <v>202</v>
      </c>
      <c r="E267" s="43">
        <v>1</v>
      </c>
      <c r="F267" s="40">
        <v>397.72</v>
      </c>
      <c r="G267" s="11"/>
      <c r="H267" s="40">
        <v>302</v>
      </c>
      <c r="I267" s="43">
        <v>1.05</v>
      </c>
      <c r="J267" s="40">
        <f t="shared" ref="J267" si="93">E267*H267*I267</f>
        <v>317.10000000000002</v>
      </c>
      <c r="K267" s="45">
        <f>J267*1.2*1.068*1.056*1.049*1.139*1.059</f>
        <v>543.01000471777036</v>
      </c>
      <c r="L267" s="98" t="s">
        <v>198</v>
      </c>
      <c r="M267" s="96" t="s">
        <v>11</v>
      </c>
    </row>
    <row r="268" spans="1:13" s="33" customFormat="1" ht="25.5" customHeight="1" x14ac:dyDescent="0.2">
      <c r="A268" s="63">
        <v>64</v>
      </c>
      <c r="B268" s="125" t="s">
        <v>299</v>
      </c>
      <c r="C268" s="132" t="s">
        <v>300</v>
      </c>
      <c r="D268" s="37" t="s">
        <v>91</v>
      </c>
      <c r="E268" s="43"/>
      <c r="F268" s="40">
        <v>1593</v>
      </c>
      <c r="G268" s="40"/>
      <c r="H268" s="40"/>
      <c r="I268" s="40"/>
      <c r="J268" s="40">
        <f>SUM(J269:J272)</f>
        <v>1590.09726</v>
      </c>
      <c r="K268" s="40">
        <f>SUM(K269:K272)</f>
        <v>1908.116712</v>
      </c>
      <c r="L268" s="43"/>
      <c r="M268" s="140" t="s">
        <v>221</v>
      </c>
    </row>
    <row r="269" spans="1:13" s="33" customFormat="1" ht="25.5" x14ac:dyDescent="0.2">
      <c r="A269" s="63"/>
      <c r="B269" s="52"/>
      <c r="C269" s="35"/>
      <c r="D269" s="40" t="s">
        <v>12</v>
      </c>
      <c r="E269" s="34">
        <v>0.33100000000000002</v>
      </c>
      <c r="F269" s="40"/>
      <c r="G269" s="40"/>
      <c r="H269" s="41">
        <v>767</v>
      </c>
      <c r="I269" s="40">
        <v>1.38</v>
      </c>
      <c r="J269" s="40">
        <f>E269*H269*I269</f>
        <v>350.35025999999999</v>
      </c>
      <c r="K269" s="40">
        <f t="shared" ref="K269:K272" si="94">J269*1.2</f>
        <v>420.42031199999997</v>
      </c>
      <c r="L269" s="118" t="s">
        <v>15</v>
      </c>
      <c r="M269" s="140"/>
    </row>
    <row r="270" spans="1:13" s="33" customFormat="1" ht="18" customHeight="1" x14ac:dyDescent="0.2">
      <c r="A270" s="63"/>
      <c r="B270" s="52"/>
      <c r="C270" s="35"/>
      <c r="D270" s="40" t="s">
        <v>17</v>
      </c>
      <c r="E270" s="34">
        <v>0.33100000000000002</v>
      </c>
      <c r="F270" s="40"/>
      <c r="G270" s="40"/>
      <c r="H270" s="41">
        <v>699</v>
      </c>
      <c r="I270" s="40"/>
      <c r="J270" s="40">
        <f>E270*H270</f>
        <v>231.369</v>
      </c>
      <c r="K270" s="40">
        <f t="shared" si="94"/>
        <v>277.64279999999997</v>
      </c>
      <c r="L270" s="118" t="s">
        <v>19</v>
      </c>
      <c r="M270" s="140"/>
    </row>
    <row r="271" spans="1:13" s="33" customFormat="1" ht="18" customHeight="1" x14ac:dyDescent="0.2">
      <c r="A271" s="63"/>
      <c r="B271" s="52"/>
      <c r="C271" s="35"/>
      <c r="D271" s="40" t="s">
        <v>20</v>
      </c>
      <c r="E271" s="34">
        <v>1.038</v>
      </c>
      <c r="F271" s="40"/>
      <c r="G271" s="40"/>
      <c r="H271" s="41">
        <v>431</v>
      </c>
      <c r="I271" s="40"/>
      <c r="J271" s="40">
        <f t="shared" ref="J271" si="95">E271*H271</f>
        <v>447.37800000000004</v>
      </c>
      <c r="K271" s="40">
        <f t="shared" si="94"/>
        <v>536.85360000000003</v>
      </c>
      <c r="L271" s="118" t="s">
        <v>23</v>
      </c>
      <c r="M271" s="140"/>
    </row>
    <row r="272" spans="1:13" s="33" customFormat="1" ht="18" customHeight="1" x14ac:dyDescent="0.2">
      <c r="A272" s="63"/>
      <c r="B272" s="52"/>
      <c r="C272" s="35"/>
      <c r="D272" s="40" t="s">
        <v>29</v>
      </c>
      <c r="E272" s="42">
        <v>1</v>
      </c>
      <c r="F272" s="36"/>
      <c r="G272" s="36"/>
      <c r="H272" s="41">
        <v>561</v>
      </c>
      <c r="I272" s="40"/>
      <c r="J272" s="40">
        <f>E272*H272</f>
        <v>561</v>
      </c>
      <c r="K272" s="40">
        <f t="shared" si="94"/>
        <v>673.19999999999993</v>
      </c>
      <c r="L272" s="43" t="s">
        <v>22</v>
      </c>
      <c r="M272" s="138"/>
    </row>
    <row r="273" spans="1:13" s="33" customFormat="1" ht="25.5" x14ac:dyDescent="0.2">
      <c r="A273" s="43">
        <v>65</v>
      </c>
      <c r="B273" s="125" t="s">
        <v>301</v>
      </c>
      <c r="C273" s="132" t="s">
        <v>302</v>
      </c>
      <c r="D273" s="34"/>
      <c r="E273" s="43"/>
      <c r="F273" s="40">
        <v>1769</v>
      </c>
      <c r="G273" s="40"/>
      <c r="H273" s="40">
        <f>SUM(H274:H275)</f>
        <v>1325</v>
      </c>
      <c r="I273" s="40"/>
      <c r="J273" s="40">
        <f>SUM(J274:J275)</f>
        <v>1386.5</v>
      </c>
      <c r="K273" s="40">
        <f>SUM(K274:K275)</f>
        <v>2116.8931917106943</v>
      </c>
      <c r="L273" s="118"/>
      <c r="M273" s="141" t="s">
        <v>11</v>
      </c>
    </row>
    <row r="274" spans="1:13" s="33" customFormat="1" ht="25.5" x14ac:dyDescent="0.2">
      <c r="A274" s="43"/>
      <c r="B274" s="66"/>
      <c r="C274" s="35"/>
      <c r="D274" s="44" t="s">
        <v>6</v>
      </c>
      <c r="E274" s="43">
        <v>1</v>
      </c>
      <c r="F274" s="40"/>
      <c r="G274" s="40"/>
      <c r="H274" s="40">
        <v>1025</v>
      </c>
      <c r="I274" s="40">
        <v>1.06</v>
      </c>
      <c r="J274" s="40">
        <f>H274*E274*I274</f>
        <v>1086.5</v>
      </c>
      <c r="K274" s="45">
        <f>J274*1.2*1.068*1.056*1.049*1.139</f>
        <v>1756.8931917106943</v>
      </c>
      <c r="L274" s="115" t="s">
        <v>53</v>
      </c>
      <c r="M274" s="141"/>
    </row>
    <row r="275" spans="1:13" s="33" customFormat="1" ht="12.75" x14ac:dyDescent="0.2">
      <c r="A275" s="43"/>
      <c r="B275" s="66"/>
      <c r="C275" s="35"/>
      <c r="D275" s="40" t="s">
        <v>30</v>
      </c>
      <c r="E275" s="43">
        <v>1</v>
      </c>
      <c r="F275" s="40"/>
      <c r="G275" s="40"/>
      <c r="H275" s="40">
        <v>300</v>
      </c>
      <c r="I275" s="43"/>
      <c r="J275" s="40">
        <f>E275*H275</f>
        <v>300</v>
      </c>
      <c r="K275" s="45">
        <f t="shared" ref="K275" si="96">J275*1.2</f>
        <v>360</v>
      </c>
      <c r="L275" s="118" t="s">
        <v>26</v>
      </c>
      <c r="M275" s="141"/>
    </row>
    <row r="276" spans="1:13" s="33" customFormat="1" ht="25.5" customHeight="1" x14ac:dyDescent="0.2">
      <c r="A276" s="63">
        <v>66</v>
      </c>
      <c r="B276" s="125" t="s">
        <v>303</v>
      </c>
      <c r="C276" s="132" t="s">
        <v>304</v>
      </c>
      <c r="D276" s="37" t="s">
        <v>40</v>
      </c>
      <c r="E276" s="14"/>
      <c r="F276" s="40">
        <v>572</v>
      </c>
      <c r="G276" s="40"/>
      <c r="H276" s="40"/>
      <c r="I276" s="40"/>
      <c r="J276" s="40">
        <f>SUM(J277:J279)</f>
        <v>719.75904000000003</v>
      </c>
      <c r="K276" s="40">
        <f>SUM(K277:K279)</f>
        <v>863.71084799999994</v>
      </c>
      <c r="L276" s="43"/>
      <c r="M276" s="140" t="s">
        <v>11</v>
      </c>
    </row>
    <row r="277" spans="1:13" s="33" customFormat="1" ht="25.5" x14ac:dyDescent="0.2">
      <c r="A277" s="63"/>
      <c r="B277" s="52"/>
      <c r="C277" s="35"/>
      <c r="D277" s="40" t="s">
        <v>27</v>
      </c>
      <c r="E277" s="34">
        <v>1.9E-2</v>
      </c>
      <c r="F277" s="40"/>
      <c r="G277" s="40"/>
      <c r="H277" s="40">
        <v>3152</v>
      </c>
      <c r="I277" s="40">
        <v>1.08</v>
      </c>
      <c r="J277" s="40">
        <f>H277*E277*I277</f>
        <v>64.679040000000001</v>
      </c>
      <c r="K277" s="40">
        <f>J277*1.2</f>
        <v>77.614847999999995</v>
      </c>
      <c r="L277" s="118" t="s">
        <v>305</v>
      </c>
      <c r="M277" s="140"/>
    </row>
    <row r="278" spans="1:13" s="33" customFormat="1" ht="25.5" x14ac:dyDescent="0.2">
      <c r="A278" s="63"/>
      <c r="B278" s="52"/>
      <c r="C278" s="35"/>
      <c r="D278" s="39" t="s">
        <v>28</v>
      </c>
      <c r="E278" s="34">
        <v>1.9E-2</v>
      </c>
      <c r="F278" s="40"/>
      <c r="G278" s="40"/>
      <c r="H278" s="40">
        <v>2320</v>
      </c>
      <c r="I278" s="40"/>
      <c r="J278" s="40">
        <f t="shared" ref="J278" si="97">H278*E278</f>
        <v>44.08</v>
      </c>
      <c r="K278" s="40">
        <f t="shared" ref="K278:K279" si="98">J278*1.2</f>
        <v>52.895999999999994</v>
      </c>
      <c r="L278" s="43" t="s">
        <v>33</v>
      </c>
      <c r="M278" s="140"/>
    </row>
    <row r="279" spans="1:13" s="33" customFormat="1" ht="25.5" x14ac:dyDescent="0.2">
      <c r="A279" s="63"/>
      <c r="B279" s="52"/>
      <c r="C279" s="35"/>
      <c r="D279" s="39" t="s">
        <v>32</v>
      </c>
      <c r="E279" s="34">
        <v>1.9E-2</v>
      </c>
      <c r="F279" s="40"/>
      <c r="G279" s="40"/>
      <c r="H279" s="40">
        <v>611</v>
      </c>
      <c r="I279" s="40"/>
      <c r="J279" s="40">
        <v>611</v>
      </c>
      <c r="K279" s="40">
        <f t="shared" si="98"/>
        <v>733.19999999999993</v>
      </c>
      <c r="L279" s="43" t="s">
        <v>3</v>
      </c>
      <c r="M279" s="140"/>
    </row>
    <row r="280" spans="1:13" s="33" customFormat="1" ht="25.5" x14ac:dyDescent="0.2">
      <c r="A280" s="43">
        <v>67</v>
      </c>
      <c r="B280" s="125" t="s">
        <v>306</v>
      </c>
      <c r="C280" s="132" t="s">
        <v>307</v>
      </c>
      <c r="D280" s="34"/>
      <c r="E280" s="43"/>
      <c r="F280" s="40">
        <v>1680</v>
      </c>
      <c r="G280" s="40"/>
      <c r="H280" s="40">
        <f>SUM(H281:H282)</f>
        <v>1010</v>
      </c>
      <c r="I280" s="40"/>
      <c r="J280" s="40">
        <f>SUM(J281:J282)</f>
        <v>1052.5999999999999</v>
      </c>
      <c r="K280" s="40">
        <f>SUM(K281:K282)</f>
        <v>1702.0761837042585</v>
      </c>
      <c r="L280" s="118"/>
      <c r="M280" s="141" t="s">
        <v>11</v>
      </c>
    </row>
    <row r="281" spans="1:13" s="33" customFormat="1" ht="25.5" x14ac:dyDescent="0.2">
      <c r="A281" s="43"/>
      <c r="B281" s="66"/>
      <c r="C281" s="35"/>
      <c r="D281" s="44" t="s">
        <v>6</v>
      </c>
      <c r="E281" s="43">
        <v>1</v>
      </c>
      <c r="F281" s="40"/>
      <c r="G281" s="40"/>
      <c r="H281" s="40">
        <v>710</v>
      </c>
      <c r="I281" s="40">
        <v>1.06</v>
      </c>
      <c r="J281" s="40">
        <f>H281*E281*I281</f>
        <v>752.6</v>
      </c>
      <c r="K281" s="45">
        <f>J281*1.2*1.068*1.056*1.049*1.139</f>
        <v>1216.9699181605786</v>
      </c>
      <c r="L281" s="115" t="s">
        <v>308</v>
      </c>
      <c r="M281" s="141"/>
    </row>
    <row r="282" spans="1:13" s="33" customFormat="1" ht="12.75" x14ac:dyDescent="0.2">
      <c r="A282" s="43"/>
      <c r="B282" s="66"/>
      <c r="C282" s="35"/>
      <c r="D282" s="40" t="s">
        <v>30</v>
      </c>
      <c r="E282" s="43">
        <v>1</v>
      </c>
      <c r="F282" s="40"/>
      <c r="G282" s="40"/>
      <c r="H282" s="40">
        <v>300</v>
      </c>
      <c r="I282" s="43"/>
      <c r="J282" s="40">
        <f>E282*H282</f>
        <v>300</v>
      </c>
      <c r="K282" s="45">
        <f>J282*1.2*1.068*1.056*1.049*1.139</f>
        <v>485.10626554367997</v>
      </c>
      <c r="L282" s="118" t="s">
        <v>26</v>
      </c>
      <c r="M282" s="141"/>
    </row>
    <row r="283" spans="1:13" s="4" customFormat="1" ht="13.5" thickBot="1" x14ac:dyDescent="0.25">
      <c r="A283" s="127"/>
      <c r="B283" s="128"/>
      <c r="C283" s="129"/>
      <c r="D283" s="130"/>
      <c r="E283" s="25"/>
      <c r="F283" s="26"/>
      <c r="G283" s="131"/>
      <c r="H283" s="26"/>
      <c r="I283" s="25"/>
      <c r="J283" s="26"/>
      <c r="K283" s="26"/>
      <c r="L283" s="114"/>
      <c r="M283" s="117"/>
    </row>
    <row r="284" spans="1:13" s="33" customFormat="1" ht="32.25" thickBot="1" x14ac:dyDescent="0.25">
      <c r="A284" s="57"/>
      <c r="B284" s="77"/>
      <c r="C284" s="78" t="s">
        <v>140</v>
      </c>
      <c r="D284" s="79"/>
      <c r="E284" s="80"/>
      <c r="F284" s="81"/>
      <c r="G284" s="81"/>
      <c r="H284" s="81"/>
      <c r="I284" s="81"/>
      <c r="J284" s="81"/>
      <c r="K284" s="81"/>
      <c r="L284" s="82"/>
      <c r="M284" s="83"/>
    </row>
    <row r="285" spans="1:13" s="4" customFormat="1" ht="16.5" customHeight="1" x14ac:dyDescent="0.2">
      <c r="A285" s="62">
        <v>68</v>
      </c>
      <c r="B285" s="53" t="s">
        <v>175</v>
      </c>
      <c r="C285" s="61" t="s">
        <v>176</v>
      </c>
      <c r="D285" s="45"/>
      <c r="E285" s="28"/>
      <c r="F285" s="45">
        <v>1770</v>
      </c>
      <c r="G285" s="29"/>
      <c r="H285" s="30"/>
      <c r="I285" s="45"/>
      <c r="J285" s="45">
        <f>SUM(J286:J287)</f>
        <v>2582.1800000000003</v>
      </c>
      <c r="K285" s="45">
        <f>SUM(K286:K287)</f>
        <v>3098.6160000000004</v>
      </c>
      <c r="L285" s="46"/>
      <c r="M285" s="172" t="s">
        <v>11</v>
      </c>
    </row>
    <row r="286" spans="1:13" s="33" customFormat="1" ht="25.5" x14ac:dyDescent="0.2">
      <c r="A286" s="62"/>
      <c r="B286" s="53"/>
      <c r="C286" s="61"/>
      <c r="D286" s="44" t="s">
        <v>6</v>
      </c>
      <c r="E286" s="46">
        <v>1</v>
      </c>
      <c r="F286" s="45"/>
      <c r="G286" s="45"/>
      <c r="H286" s="45">
        <v>2153</v>
      </c>
      <c r="I286" s="45">
        <v>1.06</v>
      </c>
      <c r="J286" s="45">
        <f>H286*E286*I286</f>
        <v>2282.1800000000003</v>
      </c>
      <c r="K286" s="45">
        <f>J286*1.2</f>
        <v>2738.6160000000004</v>
      </c>
      <c r="L286" s="93" t="s">
        <v>114</v>
      </c>
      <c r="M286" s="173"/>
    </row>
    <row r="287" spans="1:13" s="4" customFormat="1" ht="12.75" x14ac:dyDescent="0.2">
      <c r="A287" s="63"/>
      <c r="B287" s="52"/>
      <c r="C287" s="15"/>
      <c r="D287" s="40" t="s">
        <v>30</v>
      </c>
      <c r="E287" s="43">
        <v>1</v>
      </c>
      <c r="F287" s="40"/>
      <c r="G287" s="40"/>
      <c r="H287" s="40">
        <v>300</v>
      </c>
      <c r="I287" s="43"/>
      <c r="J287" s="40">
        <f>E287*H287</f>
        <v>300</v>
      </c>
      <c r="K287" s="45">
        <f>J287*1.2</f>
        <v>360</v>
      </c>
      <c r="L287" s="91" t="s">
        <v>26</v>
      </c>
      <c r="M287" s="174"/>
    </row>
    <row r="288" spans="1:13" s="4" customFormat="1" ht="16.5" customHeight="1" x14ac:dyDescent="0.2">
      <c r="A288" s="62">
        <v>69</v>
      </c>
      <c r="B288" s="53" t="s">
        <v>177</v>
      </c>
      <c r="C288" s="61" t="s">
        <v>178</v>
      </c>
      <c r="D288" s="45"/>
      <c r="E288" s="28"/>
      <c r="F288" s="45">
        <v>2795</v>
      </c>
      <c r="G288" s="29"/>
      <c r="H288" s="30"/>
      <c r="I288" s="45"/>
      <c r="J288" s="45">
        <f>SUM(J289:J290)</f>
        <v>2582.1800000000003</v>
      </c>
      <c r="K288" s="45">
        <f>SUM(K289:K290)</f>
        <v>3098.6160000000004</v>
      </c>
      <c r="L288" s="46"/>
      <c r="M288" s="172" t="s">
        <v>11</v>
      </c>
    </row>
    <row r="289" spans="1:13" s="33" customFormat="1" ht="25.5" x14ac:dyDescent="0.2">
      <c r="A289" s="62"/>
      <c r="B289" s="53"/>
      <c r="C289" s="61"/>
      <c r="D289" s="44" t="s">
        <v>6</v>
      </c>
      <c r="E289" s="46">
        <v>1</v>
      </c>
      <c r="F289" s="45"/>
      <c r="G289" s="45"/>
      <c r="H289" s="45">
        <v>2153</v>
      </c>
      <c r="I289" s="45">
        <v>1.06</v>
      </c>
      <c r="J289" s="45">
        <f>H289*E289*I289</f>
        <v>2282.1800000000003</v>
      </c>
      <c r="K289" s="45">
        <f>J289*1.2</f>
        <v>2738.6160000000004</v>
      </c>
      <c r="L289" s="93" t="s">
        <v>114</v>
      </c>
      <c r="M289" s="173"/>
    </row>
    <row r="290" spans="1:13" s="4" customFormat="1" ht="12.75" x14ac:dyDescent="0.2">
      <c r="A290" s="63"/>
      <c r="B290" s="52"/>
      <c r="C290" s="15"/>
      <c r="D290" s="40" t="s">
        <v>30</v>
      </c>
      <c r="E290" s="43">
        <v>1</v>
      </c>
      <c r="F290" s="40"/>
      <c r="G290" s="40"/>
      <c r="H290" s="40">
        <v>300</v>
      </c>
      <c r="I290" s="43"/>
      <c r="J290" s="40">
        <f>E290*H290</f>
        <v>300</v>
      </c>
      <c r="K290" s="45">
        <f>J290*1.2</f>
        <v>360</v>
      </c>
      <c r="L290" s="91" t="s">
        <v>26</v>
      </c>
      <c r="M290" s="174"/>
    </row>
    <row r="291" spans="1:13" s="4" customFormat="1" ht="25.5" x14ac:dyDescent="0.2">
      <c r="A291" s="62">
        <v>70</v>
      </c>
      <c r="B291" s="53" t="s">
        <v>257</v>
      </c>
      <c r="C291" s="61" t="s">
        <v>258</v>
      </c>
      <c r="D291" s="45"/>
      <c r="E291" s="28"/>
      <c r="F291" s="45">
        <v>3875.76</v>
      </c>
      <c r="G291" s="29"/>
      <c r="H291" s="30"/>
      <c r="I291" s="45"/>
      <c r="J291" s="45">
        <f>SUM(J292:J293)</f>
        <v>2582.1800000000003</v>
      </c>
      <c r="K291" s="45">
        <f>SUM(K292:K293)</f>
        <v>4421.7898895683766</v>
      </c>
      <c r="L291" s="46"/>
      <c r="M291" s="172" t="s">
        <v>11</v>
      </c>
    </row>
    <row r="292" spans="1:13" s="33" customFormat="1" ht="25.5" x14ac:dyDescent="0.2">
      <c r="A292" s="62"/>
      <c r="B292" s="53"/>
      <c r="C292" s="61"/>
      <c r="D292" s="44" t="s">
        <v>6</v>
      </c>
      <c r="E292" s="46">
        <v>1</v>
      </c>
      <c r="F292" s="45"/>
      <c r="G292" s="45"/>
      <c r="H292" s="45">
        <v>2153</v>
      </c>
      <c r="I292" s="45">
        <v>1.06</v>
      </c>
      <c r="J292" s="45">
        <f>H292*E292*I292</f>
        <v>2282.1800000000003</v>
      </c>
      <c r="K292" s="45">
        <f t="shared" ref="K292:K293" si="99">J292*1.2*1.068*1.056*1.049*1.139*1.059</f>
        <v>3908.0623543576194</v>
      </c>
      <c r="L292" s="111" t="s">
        <v>114</v>
      </c>
      <c r="M292" s="173"/>
    </row>
    <row r="293" spans="1:13" s="4" customFormat="1" ht="12.75" x14ac:dyDescent="0.2">
      <c r="A293" s="63"/>
      <c r="B293" s="52"/>
      <c r="C293" s="15"/>
      <c r="D293" s="40" t="s">
        <v>30</v>
      </c>
      <c r="E293" s="43">
        <v>1</v>
      </c>
      <c r="F293" s="40"/>
      <c r="G293" s="40"/>
      <c r="H293" s="40">
        <v>300</v>
      </c>
      <c r="I293" s="43"/>
      <c r="J293" s="40">
        <f>E293*H293</f>
        <v>300</v>
      </c>
      <c r="K293" s="45">
        <f t="shared" si="99"/>
        <v>513.72753521075708</v>
      </c>
      <c r="L293" s="112" t="s">
        <v>26</v>
      </c>
      <c r="M293" s="174"/>
    </row>
    <row r="294" spans="1:13" s="33" customFormat="1" ht="25.5" customHeight="1" x14ac:dyDescent="0.2">
      <c r="A294" s="63">
        <v>71</v>
      </c>
      <c r="B294" s="125" t="s">
        <v>309</v>
      </c>
      <c r="C294" s="88" t="s">
        <v>310</v>
      </c>
      <c r="D294" s="37" t="s">
        <v>311</v>
      </c>
      <c r="E294" s="43"/>
      <c r="F294" s="40">
        <v>710</v>
      </c>
      <c r="G294" s="40"/>
      <c r="H294" s="40"/>
      <c r="I294" s="40"/>
      <c r="J294" s="40">
        <f>SUM(J295:J301)</f>
        <v>1256.62538</v>
      </c>
      <c r="K294" s="40">
        <f>SUM(K295:K301)</f>
        <v>1507.950456</v>
      </c>
      <c r="L294" s="43"/>
      <c r="M294" s="140" t="s">
        <v>11</v>
      </c>
    </row>
    <row r="295" spans="1:13" s="33" customFormat="1" ht="25.5" x14ac:dyDescent="0.2">
      <c r="A295" s="63"/>
      <c r="B295" s="52"/>
      <c r="C295" s="35"/>
      <c r="D295" s="40" t="s">
        <v>27</v>
      </c>
      <c r="E295" s="34">
        <v>8.9999999999999993E-3</v>
      </c>
      <c r="F295" s="40"/>
      <c r="G295" s="40"/>
      <c r="H295" s="40">
        <v>1934</v>
      </c>
      <c r="I295" s="40">
        <v>1.08</v>
      </c>
      <c r="J295" s="40">
        <f>H295*E295*I295</f>
        <v>18.798480000000001</v>
      </c>
      <c r="K295" s="40">
        <f>J295*1.2</f>
        <v>22.558176</v>
      </c>
      <c r="L295" s="120" t="s">
        <v>142</v>
      </c>
      <c r="M295" s="140"/>
    </row>
    <row r="296" spans="1:13" s="33" customFormat="1" ht="25.5" x14ac:dyDescent="0.2">
      <c r="A296" s="63"/>
      <c r="B296" s="52"/>
      <c r="C296" s="35"/>
      <c r="D296" s="39" t="s">
        <v>28</v>
      </c>
      <c r="E296" s="34">
        <v>8.9999999999999993E-3</v>
      </c>
      <c r="F296" s="40"/>
      <c r="G296" s="40"/>
      <c r="H296" s="40">
        <v>2320</v>
      </c>
      <c r="I296" s="40"/>
      <c r="J296" s="40">
        <f t="shared" ref="J296" si="100">H296*E296</f>
        <v>20.88</v>
      </c>
      <c r="K296" s="40">
        <f t="shared" ref="K296:K301" si="101">J296*1.2</f>
        <v>25.055999999999997</v>
      </c>
      <c r="L296" s="43" t="s">
        <v>38</v>
      </c>
      <c r="M296" s="140"/>
    </row>
    <row r="297" spans="1:13" s="33" customFormat="1" ht="25.5" x14ac:dyDescent="0.2">
      <c r="A297" s="63"/>
      <c r="B297" s="52"/>
      <c r="C297" s="35"/>
      <c r="D297" s="39" t="s">
        <v>32</v>
      </c>
      <c r="E297" s="34">
        <v>8.9999999999999993E-3</v>
      </c>
      <c r="F297" s="40"/>
      <c r="G297" s="40"/>
      <c r="H297" s="40">
        <v>611</v>
      </c>
      <c r="I297" s="40"/>
      <c r="J297" s="40">
        <v>611</v>
      </c>
      <c r="K297" s="40">
        <f t="shared" si="101"/>
        <v>733.19999999999993</v>
      </c>
      <c r="L297" s="43" t="s">
        <v>3</v>
      </c>
      <c r="M297" s="140"/>
    </row>
    <row r="298" spans="1:13" s="33" customFormat="1" ht="25.5" x14ac:dyDescent="0.2">
      <c r="A298" s="63"/>
      <c r="B298" s="52"/>
      <c r="C298" s="35"/>
      <c r="D298" s="40" t="s">
        <v>12</v>
      </c>
      <c r="E298" s="34">
        <v>1.4999999999999999E-2</v>
      </c>
      <c r="F298" s="40"/>
      <c r="G298" s="40"/>
      <c r="H298" s="41">
        <v>767</v>
      </c>
      <c r="I298" s="40">
        <v>1.38</v>
      </c>
      <c r="J298" s="40">
        <f>E298*H298*I298</f>
        <v>15.876899999999997</v>
      </c>
      <c r="K298" s="40">
        <f t="shared" si="101"/>
        <v>19.052279999999996</v>
      </c>
      <c r="L298" s="120" t="s">
        <v>15</v>
      </c>
      <c r="M298" s="140"/>
    </row>
    <row r="299" spans="1:13" s="33" customFormat="1" ht="18" customHeight="1" x14ac:dyDescent="0.2">
      <c r="A299" s="63"/>
      <c r="B299" s="52"/>
      <c r="C299" s="35"/>
      <c r="D299" s="40" t="s">
        <v>17</v>
      </c>
      <c r="E299" s="34">
        <v>1.4999999999999999E-2</v>
      </c>
      <c r="F299" s="40"/>
      <c r="G299" s="40"/>
      <c r="H299" s="41">
        <v>699</v>
      </c>
      <c r="I299" s="40"/>
      <c r="J299" s="40">
        <f>E299*H299</f>
        <v>10.484999999999999</v>
      </c>
      <c r="K299" s="40">
        <f t="shared" si="101"/>
        <v>12.581999999999999</v>
      </c>
      <c r="L299" s="120" t="s">
        <v>19</v>
      </c>
      <c r="M299" s="140"/>
    </row>
    <row r="300" spans="1:13" s="33" customFormat="1" ht="18" customHeight="1" x14ac:dyDescent="0.2">
      <c r="A300" s="63"/>
      <c r="B300" s="52"/>
      <c r="C300" s="35"/>
      <c r="D300" s="40" t="s">
        <v>20</v>
      </c>
      <c r="E300" s="34">
        <v>4.4999999999999998E-2</v>
      </c>
      <c r="F300" s="40"/>
      <c r="G300" s="40"/>
      <c r="H300" s="41">
        <v>413</v>
      </c>
      <c r="I300" s="40"/>
      <c r="J300" s="40">
        <f t="shared" ref="J300" si="102">E300*H300</f>
        <v>18.585000000000001</v>
      </c>
      <c r="K300" s="40">
        <f t="shared" si="101"/>
        <v>22.302</v>
      </c>
      <c r="L300" s="120" t="s">
        <v>21</v>
      </c>
      <c r="M300" s="140"/>
    </row>
    <row r="301" spans="1:13" s="33" customFormat="1" ht="18" customHeight="1" x14ac:dyDescent="0.2">
      <c r="A301" s="63"/>
      <c r="B301" s="52"/>
      <c r="C301" s="35"/>
      <c r="D301" s="40" t="s">
        <v>29</v>
      </c>
      <c r="E301" s="42">
        <v>1</v>
      </c>
      <c r="F301" s="36"/>
      <c r="G301" s="36"/>
      <c r="H301" s="41">
        <v>561</v>
      </c>
      <c r="I301" s="40"/>
      <c r="J301" s="40">
        <f>E301*H301</f>
        <v>561</v>
      </c>
      <c r="K301" s="40">
        <f t="shared" si="101"/>
        <v>673.19999999999993</v>
      </c>
      <c r="L301" s="43" t="s">
        <v>22</v>
      </c>
      <c r="M301" s="138"/>
    </row>
    <row r="302" spans="1:13" s="33" customFormat="1" ht="30.75" customHeight="1" x14ac:dyDescent="0.2">
      <c r="A302" s="63">
        <v>72</v>
      </c>
      <c r="B302" s="125" t="s">
        <v>312</v>
      </c>
      <c r="C302" s="88" t="s">
        <v>313</v>
      </c>
      <c r="D302" s="18" t="s">
        <v>49</v>
      </c>
      <c r="E302" s="44"/>
      <c r="F302" s="40">
        <v>7127</v>
      </c>
      <c r="G302" s="45"/>
      <c r="H302" s="45"/>
      <c r="I302" s="45"/>
      <c r="J302" s="45">
        <f>SUM(J303:J306)</f>
        <v>4596.7032199999994</v>
      </c>
      <c r="K302" s="45">
        <f>SUM(K303:K306)</f>
        <v>7432.9651095560284</v>
      </c>
      <c r="L302" s="46"/>
      <c r="M302" s="172" t="s">
        <v>11</v>
      </c>
    </row>
    <row r="303" spans="1:13" s="33" customFormat="1" ht="27" customHeight="1" x14ac:dyDescent="0.2">
      <c r="A303" s="63"/>
      <c r="B303" s="52"/>
      <c r="C303" s="38"/>
      <c r="D303" s="40" t="s">
        <v>12</v>
      </c>
      <c r="E303" s="34">
        <v>2.581</v>
      </c>
      <c r="F303" s="40"/>
      <c r="G303" s="40"/>
      <c r="H303" s="41">
        <v>499</v>
      </c>
      <c r="I303" s="40">
        <v>1.38</v>
      </c>
      <c r="J303" s="40">
        <f>E303*H303*I303</f>
        <v>1777.3282199999996</v>
      </c>
      <c r="K303" s="45">
        <f>J303*1.2*1.068*1.056*1.049*1.139</f>
        <v>2873.9768514986531</v>
      </c>
      <c r="L303" s="120" t="s">
        <v>50</v>
      </c>
      <c r="M303" s="173"/>
    </row>
    <row r="304" spans="1:13" s="33" customFormat="1" ht="26.25" customHeight="1" x14ac:dyDescent="0.2">
      <c r="A304" s="63"/>
      <c r="B304" s="52"/>
      <c r="C304" s="35"/>
      <c r="D304" s="40" t="s">
        <v>17</v>
      </c>
      <c r="E304" s="34">
        <v>2.581</v>
      </c>
      <c r="F304" s="40"/>
      <c r="G304" s="40"/>
      <c r="H304" s="41">
        <v>517</v>
      </c>
      <c r="I304" s="40"/>
      <c r="J304" s="40">
        <f>E304*H304</f>
        <v>1334.377</v>
      </c>
      <c r="K304" s="45">
        <f t="shared" ref="K304:K306" si="103">J304*1.2*1.068*1.056*1.049*1.139</f>
        <v>2157.7154776579305</v>
      </c>
      <c r="L304" s="120" t="s">
        <v>51</v>
      </c>
      <c r="M304" s="173"/>
    </row>
    <row r="305" spans="1:13" s="33" customFormat="1" ht="27.75" customHeight="1" x14ac:dyDescent="0.2">
      <c r="A305" s="63"/>
      <c r="B305" s="52"/>
      <c r="C305" s="35"/>
      <c r="D305" s="40" t="s">
        <v>20</v>
      </c>
      <c r="E305" s="34">
        <v>2.581</v>
      </c>
      <c r="F305" s="40"/>
      <c r="G305" s="40"/>
      <c r="H305" s="41">
        <v>358</v>
      </c>
      <c r="I305" s="40"/>
      <c r="J305" s="40">
        <f t="shared" ref="J305" si="104">E305*H305</f>
        <v>923.99799999999993</v>
      </c>
      <c r="K305" s="45">
        <f t="shared" si="103"/>
        <v>1494.1240638327638</v>
      </c>
      <c r="L305" s="120" t="s">
        <v>69</v>
      </c>
      <c r="M305" s="173"/>
    </row>
    <row r="306" spans="1:13" s="33" customFormat="1" ht="28.5" customHeight="1" x14ac:dyDescent="0.2">
      <c r="A306" s="63"/>
      <c r="B306" s="52"/>
      <c r="C306" s="35"/>
      <c r="D306" s="40" t="s">
        <v>29</v>
      </c>
      <c r="E306" s="42">
        <v>1</v>
      </c>
      <c r="F306" s="40"/>
      <c r="G306" s="36"/>
      <c r="H306" s="41">
        <v>561</v>
      </c>
      <c r="I306" s="40"/>
      <c r="J306" s="40">
        <f>E306*H306</f>
        <v>561</v>
      </c>
      <c r="K306" s="40">
        <f t="shared" si="103"/>
        <v>907.14871656668151</v>
      </c>
      <c r="L306" s="43" t="s">
        <v>22</v>
      </c>
      <c r="M306" s="174"/>
    </row>
    <row r="307" spans="1:13" s="4" customFormat="1" ht="27" customHeight="1" x14ac:dyDescent="0.2">
      <c r="A307" s="62">
        <v>73</v>
      </c>
      <c r="B307" s="133" t="s">
        <v>314</v>
      </c>
      <c r="C307" s="89" t="s">
        <v>315</v>
      </c>
      <c r="D307" s="45"/>
      <c r="E307" s="28"/>
      <c r="F307" s="45">
        <v>1967</v>
      </c>
      <c r="G307" s="29"/>
      <c r="H307" s="30"/>
      <c r="I307" s="45"/>
      <c r="J307" s="45">
        <f>SUM(J308:J309)</f>
        <v>2582.1800000000003</v>
      </c>
      <c r="K307" s="45">
        <f>SUM(K308:K309)</f>
        <v>3098.6160000000004</v>
      </c>
      <c r="L307" s="46"/>
      <c r="M307" s="172" t="s">
        <v>11</v>
      </c>
    </row>
    <row r="308" spans="1:13" s="33" customFormat="1" ht="25.5" x14ac:dyDescent="0.2">
      <c r="A308" s="62"/>
      <c r="B308" s="53"/>
      <c r="C308" s="61"/>
      <c r="D308" s="44" t="s">
        <v>6</v>
      </c>
      <c r="E308" s="46">
        <v>1</v>
      </c>
      <c r="F308" s="45"/>
      <c r="G308" s="45"/>
      <c r="H308" s="45">
        <v>2153</v>
      </c>
      <c r="I308" s="45">
        <v>1.06</v>
      </c>
      <c r="J308" s="45">
        <f>H308*E308*I308</f>
        <v>2282.1800000000003</v>
      </c>
      <c r="K308" s="45">
        <f>J308*1.2</f>
        <v>2738.6160000000004</v>
      </c>
      <c r="L308" s="122" t="s">
        <v>114</v>
      </c>
      <c r="M308" s="173"/>
    </row>
    <row r="309" spans="1:13" s="4" customFormat="1" ht="12.75" x14ac:dyDescent="0.2">
      <c r="A309" s="63"/>
      <c r="B309" s="52"/>
      <c r="C309" s="15"/>
      <c r="D309" s="40" t="s">
        <v>30</v>
      </c>
      <c r="E309" s="43">
        <v>1</v>
      </c>
      <c r="F309" s="40"/>
      <c r="G309" s="40"/>
      <c r="H309" s="40">
        <v>300</v>
      </c>
      <c r="I309" s="43"/>
      <c r="J309" s="40">
        <f>E309*H309</f>
        <v>300</v>
      </c>
      <c r="K309" s="45">
        <f>J309*1.2</f>
        <v>360</v>
      </c>
      <c r="L309" s="120" t="s">
        <v>26</v>
      </c>
      <c r="M309" s="174"/>
    </row>
    <row r="310" spans="1:13" s="33" customFormat="1" ht="13.5" thickBot="1" x14ac:dyDescent="0.25">
      <c r="A310" s="58"/>
      <c r="B310" s="74"/>
      <c r="C310" s="60"/>
      <c r="D310" s="75"/>
      <c r="E310" s="76"/>
      <c r="F310" s="68"/>
      <c r="G310" s="68"/>
      <c r="H310" s="68"/>
      <c r="I310" s="68"/>
      <c r="J310" s="68"/>
      <c r="K310" s="68"/>
      <c r="L310" s="58"/>
      <c r="M310" s="69"/>
    </row>
    <row r="311" spans="1:13" s="2" customFormat="1" ht="20.25" customHeight="1" thickBot="1" x14ac:dyDescent="0.25">
      <c r="A311" s="169" t="s">
        <v>72</v>
      </c>
      <c r="B311" s="170"/>
      <c r="C311" s="170"/>
      <c r="D311" s="170"/>
      <c r="E311" s="170"/>
      <c r="F311" s="170"/>
      <c r="G311" s="170"/>
      <c r="H311" s="170"/>
      <c r="I311" s="170"/>
      <c r="J311" s="170"/>
      <c r="K311" s="170"/>
      <c r="L311" s="170"/>
      <c r="M311" s="171"/>
    </row>
    <row r="312" spans="1:13" s="33" customFormat="1" ht="24.75" customHeight="1" thickBot="1" x14ac:dyDescent="0.25">
      <c r="A312" s="70"/>
      <c r="B312" s="71"/>
      <c r="C312" s="72" t="s">
        <v>74</v>
      </c>
      <c r="D312" s="71"/>
      <c r="E312" s="71"/>
      <c r="F312" s="71"/>
      <c r="G312" s="71"/>
      <c r="H312" s="71"/>
      <c r="I312" s="71"/>
      <c r="J312" s="71"/>
      <c r="K312" s="71"/>
      <c r="L312" s="71"/>
      <c r="M312" s="73"/>
    </row>
    <row r="313" spans="1:13" s="4" customFormat="1" ht="25.5" x14ac:dyDescent="0.2">
      <c r="A313" s="63">
        <v>74</v>
      </c>
      <c r="B313" s="51" t="s">
        <v>100</v>
      </c>
      <c r="C313" s="15" t="s">
        <v>90</v>
      </c>
      <c r="D313" s="39"/>
      <c r="E313" s="43"/>
      <c r="F313" s="40">
        <v>8603</v>
      </c>
      <c r="G313" s="11"/>
      <c r="H313" s="11"/>
      <c r="I313" s="12"/>
      <c r="J313" s="40">
        <f>SUM(J314:J315)</f>
        <v>10279.200000000001</v>
      </c>
      <c r="K313" s="40">
        <f>SUM(K314:K315)</f>
        <v>12335.04</v>
      </c>
      <c r="L313" s="13"/>
      <c r="M313" s="139" t="s">
        <v>11</v>
      </c>
    </row>
    <row r="314" spans="1:13" s="4" customFormat="1" ht="25.5" x14ac:dyDescent="0.2">
      <c r="A314" s="63"/>
      <c r="B314" s="52"/>
      <c r="C314" s="15"/>
      <c r="D314" s="39" t="s">
        <v>24</v>
      </c>
      <c r="E314" s="43">
        <v>8</v>
      </c>
      <c r="F314" s="40"/>
      <c r="G314" s="40"/>
      <c r="H314" s="40">
        <v>1188</v>
      </c>
      <c r="I314" s="43">
        <v>1.05</v>
      </c>
      <c r="J314" s="40">
        <f>E314*H314*I314</f>
        <v>9979.2000000000007</v>
      </c>
      <c r="K314" s="40">
        <f>J314*1.2</f>
        <v>11975.04</v>
      </c>
      <c r="L314" s="67" t="s">
        <v>25</v>
      </c>
      <c r="M314" s="139"/>
    </row>
    <row r="315" spans="1:13" s="4" customFormat="1" ht="18.75" customHeight="1" x14ac:dyDescent="0.2">
      <c r="A315" s="63"/>
      <c r="B315" s="52"/>
      <c r="C315" s="15"/>
      <c r="D315" s="40" t="s">
        <v>30</v>
      </c>
      <c r="E315" s="43">
        <v>1</v>
      </c>
      <c r="F315" s="40"/>
      <c r="G315" s="40"/>
      <c r="H315" s="40">
        <v>300</v>
      </c>
      <c r="I315" s="43"/>
      <c r="J315" s="40">
        <f>E315*H315</f>
        <v>300</v>
      </c>
      <c r="K315" s="40">
        <f>J315*1.2</f>
        <v>360</v>
      </c>
      <c r="L315" s="67" t="s">
        <v>26</v>
      </c>
      <c r="M315" s="139"/>
    </row>
    <row r="316" spans="1:13" s="4" customFormat="1" ht="16.5" customHeight="1" x14ac:dyDescent="0.2">
      <c r="A316" s="62">
        <v>75</v>
      </c>
      <c r="B316" s="53" t="s">
        <v>179</v>
      </c>
      <c r="C316" s="61" t="s">
        <v>180</v>
      </c>
      <c r="D316" s="45"/>
      <c r="E316" s="28"/>
      <c r="F316" s="45">
        <v>1170</v>
      </c>
      <c r="G316" s="29"/>
      <c r="H316" s="30"/>
      <c r="I316" s="45"/>
      <c r="J316" s="45">
        <f>SUM(J317:J318)</f>
        <v>2582.1800000000003</v>
      </c>
      <c r="K316" s="45">
        <f>SUM(K317:K318)</f>
        <v>3098.6160000000004</v>
      </c>
      <c r="L316" s="46"/>
      <c r="M316" s="172" t="s">
        <v>11</v>
      </c>
    </row>
    <row r="317" spans="1:13" s="33" customFormat="1" ht="25.5" x14ac:dyDescent="0.2">
      <c r="A317" s="62"/>
      <c r="B317" s="53"/>
      <c r="C317" s="61"/>
      <c r="D317" s="44" t="s">
        <v>6</v>
      </c>
      <c r="E317" s="46">
        <v>1</v>
      </c>
      <c r="F317" s="45"/>
      <c r="G317" s="45"/>
      <c r="H317" s="45">
        <v>2153</v>
      </c>
      <c r="I317" s="45">
        <v>1.06</v>
      </c>
      <c r="J317" s="45">
        <f>H317*E317*I317</f>
        <v>2282.1800000000003</v>
      </c>
      <c r="K317" s="45">
        <f>J317*1.2</f>
        <v>2738.6160000000004</v>
      </c>
      <c r="L317" s="93" t="s">
        <v>114</v>
      </c>
      <c r="M317" s="173"/>
    </row>
    <row r="318" spans="1:13" s="4" customFormat="1" ht="12.75" x14ac:dyDescent="0.2">
      <c r="A318" s="63"/>
      <c r="B318" s="52"/>
      <c r="C318" s="15"/>
      <c r="D318" s="40" t="s">
        <v>30</v>
      </c>
      <c r="E318" s="43">
        <v>1</v>
      </c>
      <c r="F318" s="40"/>
      <c r="G318" s="40"/>
      <c r="H318" s="40">
        <v>300</v>
      </c>
      <c r="I318" s="43"/>
      <c r="J318" s="40">
        <f>E318*H318</f>
        <v>300</v>
      </c>
      <c r="K318" s="45">
        <f>J318*1.2</f>
        <v>360</v>
      </c>
      <c r="L318" s="91" t="s">
        <v>26</v>
      </c>
      <c r="M318" s="174"/>
    </row>
    <row r="319" spans="1:13" s="4" customFormat="1" ht="16.5" customHeight="1" x14ac:dyDescent="0.2">
      <c r="A319" s="62">
        <v>76</v>
      </c>
      <c r="B319" s="53" t="s">
        <v>226</v>
      </c>
      <c r="C319" s="61" t="s">
        <v>181</v>
      </c>
      <c r="D319" s="45"/>
      <c r="E319" s="28"/>
      <c r="F319" s="45">
        <v>1109</v>
      </c>
      <c r="G319" s="29"/>
      <c r="H319" s="30"/>
      <c r="I319" s="45"/>
      <c r="J319" s="45">
        <f>SUM(J320:J321)</f>
        <v>2582.1800000000003</v>
      </c>
      <c r="K319" s="45">
        <f>SUM(K320:K321)</f>
        <v>3098.6160000000004</v>
      </c>
      <c r="L319" s="46"/>
      <c r="M319" s="172" t="s">
        <v>11</v>
      </c>
    </row>
    <row r="320" spans="1:13" s="33" customFormat="1" ht="25.5" x14ac:dyDescent="0.2">
      <c r="A320" s="62"/>
      <c r="B320" s="53"/>
      <c r="C320" s="61"/>
      <c r="D320" s="44" t="s">
        <v>6</v>
      </c>
      <c r="E320" s="46">
        <v>1</v>
      </c>
      <c r="F320" s="45"/>
      <c r="G320" s="45"/>
      <c r="H320" s="45">
        <v>2153</v>
      </c>
      <c r="I320" s="45">
        <v>1.06</v>
      </c>
      <c r="J320" s="45">
        <f>H320*E320*I320</f>
        <v>2282.1800000000003</v>
      </c>
      <c r="K320" s="45">
        <f>J320*1.2</f>
        <v>2738.6160000000004</v>
      </c>
      <c r="L320" s="93" t="s">
        <v>114</v>
      </c>
      <c r="M320" s="173"/>
    </row>
    <row r="321" spans="1:13" s="4" customFormat="1" ht="12.75" x14ac:dyDescent="0.2">
      <c r="A321" s="63"/>
      <c r="B321" s="52"/>
      <c r="C321" s="15"/>
      <c r="D321" s="40" t="s">
        <v>30</v>
      </c>
      <c r="E321" s="43">
        <v>1</v>
      </c>
      <c r="F321" s="40"/>
      <c r="G321" s="40"/>
      <c r="H321" s="40">
        <v>300</v>
      </c>
      <c r="I321" s="43"/>
      <c r="J321" s="40">
        <f>E321*H321</f>
        <v>300</v>
      </c>
      <c r="K321" s="45">
        <f>J321*1.2</f>
        <v>360</v>
      </c>
      <c r="L321" s="91" t="s">
        <v>26</v>
      </c>
      <c r="M321" s="174"/>
    </row>
    <row r="322" spans="1:13" s="4" customFormat="1" ht="16.5" customHeight="1" x14ac:dyDescent="0.2">
      <c r="A322" s="62">
        <v>77</v>
      </c>
      <c r="B322" s="53" t="s">
        <v>227</v>
      </c>
      <c r="C322" s="61" t="s">
        <v>182</v>
      </c>
      <c r="D322" s="45"/>
      <c r="E322" s="28"/>
      <c r="F322" s="45">
        <v>651</v>
      </c>
      <c r="G322" s="29"/>
      <c r="H322" s="30"/>
      <c r="I322" s="45"/>
      <c r="J322" s="45">
        <f>SUM(J323:J324)</f>
        <v>1148</v>
      </c>
      <c r="K322" s="45">
        <f>SUM(K323:K324)</f>
        <v>1377.6</v>
      </c>
      <c r="L322" s="46"/>
      <c r="M322" s="172" t="s">
        <v>11</v>
      </c>
    </row>
    <row r="323" spans="1:13" s="33" customFormat="1" ht="25.5" x14ac:dyDescent="0.2">
      <c r="A323" s="62"/>
      <c r="B323" s="53"/>
      <c r="C323" s="61"/>
      <c r="D323" s="44" t="s">
        <v>6</v>
      </c>
      <c r="E323" s="46">
        <v>1</v>
      </c>
      <c r="F323" s="45"/>
      <c r="G323" s="45"/>
      <c r="H323" s="45">
        <v>800</v>
      </c>
      <c r="I323" s="45">
        <v>1.06</v>
      </c>
      <c r="J323" s="45">
        <f>H323*E323*I323</f>
        <v>848</v>
      </c>
      <c r="K323" s="45">
        <f>J323*1.2</f>
        <v>1017.5999999999999</v>
      </c>
      <c r="L323" s="93" t="s">
        <v>76</v>
      </c>
      <c r="M323" s="173"/>
    </row>
    <row r="324" spans="1:13" s="4" customFormat="1" ht="12.75" x14ac:dyDescent="0.2">
      <c r="A324" s="63"/>
      <c r="B324" s="52"/>
      <c r="C324" s="15"/>
      <c r="D324" s="40" t="s">
        <v>30</v>
      </c>
      <c r="E324" s="43">
        <v>1</v>
      </c>
      <c r="F324" s="40"/>
      <c r="G324" s="40"/>
      <c r="H324" s="40">
        <v>300</v>
      </c>
      <c r="I324" s="43"/>
      <c r="J324" s="40">
        <f>E324*H324</f>
        <v>300</v>
      </c>
      <c r="K324" s="45">
        <f>J324*1.2</f>
        <v>360</v>
      </c>
      <c r="L324" s="91" t="s">
        <v>26</v>
      </c>
      <c r="M324" s="174"/>
    </row>
    <row r="325" spans="1:13" s="4" customFormat="1" ht="16.5" customHeight="1" x14ac:dyDescent="0.2">
      <c r="A325" s="62">
        <v>78</v>
      </c>
      <c r="B325" s="53" t="s">
        <v>228</v>
      </c>
      <c r="C325" s="61" t="s">
        <v>183</v>
      </c>
      <c r="D325" s="45"/>
      <c r="E325" s="28"/>
      <c r="F325" s="45">
        <v>813</v>
      </c>
      <c r="G325" s="29"/>
      <c r="H325" s="30"/>
      <c r="I325" s="45"/>
      <c r="J325" s="45">
        <f>SUM(J326:J327)</f>
        <v>1386.5</v>
      </c>
      <c r="K325" s="45">
        <f>SUM(K326:K327)</f>
        <v>1663.8</v>
      </c>
      <c r="L325" s="46"/>
      <c r="M325" s="172" t="s">
        <v>11</v>
      </c>
    </row>
    <row r="326" spans="1:13" s="33" customFormat="1" ht="25.5" x14ac:dyDescent="0.2">
      <c r="A326" s="62"/>
      <c r="B326" s="53"/>
      <c r="C326" s="61"/>
      <c r="D326" s="44" t="s">
        <v>6</v>
      </c>
      <c r="E326" s="46">
        <v>1</v>
      </c>
      <c r="F326" s="45"/>
      <c r="G326" s="45"/>
      <c r="H326" s="45">
        <v>1025</v>
      </c>
      <c r="I326" s="45">
        <v>1.06</v>
      </c>
      <c r="J326" s="45">
        <f>H326*E326*I326</f>
        <v>1086.5</v>
      </c>
      <c r="K326" s="45">
        <f>J326*1.2</f>
        <v>1303.8</v>
      </c>
      <c r="L326" s="104" t="s">
        <v>53</v>
      </c>
      <c r="M326" s="173"/>
    </row>
    <row r="327" spans="1:13" s="4" customFormat="1" ht="12.75" x14ac:dyDescent="0.2">
      <c r="A327" s="63"/>
      <c r="B327" s="52"/>
      <c r="C327" s="15"/>
      <c r="D327" s="40" t="s">
        <v>30</v>
      </c>
      <c r="E327" s="43">
        <v>1</v>
      </c>
      <c r="F327" s="40"/>
      <c r="G327" s="40"/>
      <c r="H327" s="40">
        <v>300</v>
      </c>
      <c r="I327" s="43"/>
      <c r="J327" s="40">
        <f>E327*H327</f>
        <v>300</v>
      </c>
      <c r="K327" s="45">
        <f>J327*1.2</f>
        <v>360</v>
      </c>
      <c r="L327" s="91" t="s">
        <v>26</v>
      </c>
      <c r="M327" s="174"/>
    </row>
    <row r="328" spans="1:13" s="4" customFormat="1" ht="16.5" customHeight="1" x14ac:dyDescent="0.2">
      <c r="A328" s="62">
        <v>79</v>
      </c>
      <c r="B328" s="53" t="s">
        <v>229</v>
      </c>
      <c r="C328" s="61" t="s">
        <v>184</v>
      </c>
      <c r="D328" s="45"/>
      <c r="E328" s="28"/>
      <c r="F328" s="45">
        <v>782</v>
      </c>
      <c r="G328" s="29"/>
      <c r="H328" s="30"/>
      <c r="I328" s="45"/>
      <c r="J328" s="45">
        <f>SUM(J329:J330)</f>
        <v>1095</v>
      </c>
      <c r="K328" s="45">
        <f>SUM(K329:K330)</f>
        <v>1314</v>
      </c>
      <c r="L328" s="46"/>
      <c r="M328" s="172" t="s">
        <v>11</v>
      </c>
    </row>
    <row r="329" spans="1:13" s="33" customFormat="1" ht="25.5" x14ac:dyDescent="0.2">
      <c r="A329" s="62"/>
      <c r="B329" s="53"/>
      <c r="C329" s="61"/>
      <c r="D329" s="44" t="s">
        <v>6</v>
      </c>
      <c r="E329" s="46">
        <v>1</v>
      </c>
      <c r="F329" s="45"/>
      <c r="G329" s="45"/>
      <c r="H329" s="45">
        <v>750</v>
      </c>
      <c r="I329" s="45">
        <v>1.06</v>
      </c>
      <c r="J329" s="45">
        <f>H329*E329*I329</f>
        <v>795</v>
      </c>
      <c r="K329" s="45">
        <f>J329*1.2</f>
        <v>954</v>
      </c>
      <c r="L329" s="93" t="s">
        <v>70</v>
      </c>
      <c r="M329" s="173"/>
    </row>
    <row r="330" spans="1:13" s="4" customFormat="1" ht="12.75" x14ac:dyDescent="0.2">
      <c r="A330" s="63"/>
      <c r="B330" s="52"/>
      <c r="C330" s="15"/>
      <c r="D330" s="40" t="s">
        <v>30</v>
      </c>
      <c r="E330" s="43">
        <v>1</v>
      </c>
      <c r="F330" s="40"/>
      <c r="G330" s="40"/>
      <c r="H330" s="40">
        <v>300</v>
      </c>
      <c r="I330" s="43"/>
      <c r="J330" s="40">
        <f>E330*H330</f>
        <v>300</v>
      </c>
      <c r="K330" s="45">
        <f>J330*1.2</f>
        <v>360</v>
      </c>
      <c r="L330" s="91" t="s">
        <v>26</v>
      </c>
      <c r="M330" s="174"/>
    </row>
    <row r="331" spans="1:13" s="4" customFormat="1" ht="16.5" customHeight="1" x14ac:dyDescent="0.2">
      <c r="A331" s="62">
        <v>80</v>
      </c>
      <c r="B331" s="53" t="s">
        <v>230</v>
      </c>
      <c r="C331" s="61" t="s">
        <v>185</v>
      </c>
      <c r="D331" s="45"/>
      <c r="E331" s="28"/>
      <c r="F331" s="45">
        <v>1829</v>
      </c>
      <c r="G331" s="29"/>
      <c r="H331" s="30"/>
      <c r="I331" s="45"/>
      <c r="J331" s="45">
        <f>SUM(J332:J333)</f>
        <v>5754.76</v>
      </c>
      <c r="K331" s="45">
        <f>SUM(K332:K333)</f>
        <v>6905.7120000000004</v>
      </c>
      <c r="L331" s="46"/>
      <c r="M331" s="172" t="s">
        <v>11</v>
      </c>
    </row>
    <row r="332" spans="1:13" s="33" customFormat="1" ht="25.5" x14ac:dyDescent="0.2">
      <c r="A332" s="62"/>
      <c r="B332" s="53"/>
      <c r="C332" s="61"/>
      <c r="D332" s="44" t="s">
        <v>5</v>
      </c>
      <c r="E332" s="46">
        <v>1</v>
      </c>
      <c r="F332" s="45"/>
      <c r="G332" s="45"/>
      <c r="H332" s="45">
        <v>5146</v>
      </c>
      <c r="I332" s="45">
        <v>1.06</v>
      </c>
      <c r="J332" s="45">
        <f>H332*E332*I332</f>
        <v>5454.76</v>
      </c>
      <c r="K332" s="45">
        <f>J332*1.2</f>
        <v>6545.7120000000004</v>
      </c>
      <c r="L332" s="93" t="s">
        <v>186</v>
      </c>
      <c r="M332" s="173"/>
    </row>
    <row r="333" spans="1:13" s="4" customFormat="1" ht="12.75" x14ac:dyDescent="0.2">
      <c r="A333" s="63"/>
      <c r="B333" s="52"/>
      <c r="C333" s="15"/>
      <c r="D333" s="40" t="s">
        <v>30</v>
      </c>
      <c r="E333" s="43">
        <v>1</v>
      </c>
      <c r="F333" s="40"/>
      <c r="G333" s="40"/>
      <c r="H333" s="40">
        <v>300</v>
      </c>
      <c r="I333" s="43"/>
      <c r="J333" s="40">
        <f>E333*H333</f>
        <v>300</v>
      </c>
      <c r="K333" s="45">
        <f>J333*1.2</f>
        <v>360</v>
      </c>
      <c r="L333" s="91" t="s">
        <v>26</v>
      </c>
      <c r="M333" s="174"/>
    </row>
    <row r="334" spans="1:13" s="4" customFormat="1" ht="16.5" customHeight="1" x14ac:dyDescent="0.2">
      <c r="A334" s="62"/>
      <c r="B334" s="53"/>
      <c r="C334" s="61"/>
      <c r="D334" s="45"/>
      <c r="E334" s="28"/>
      <c r="F334" s="45"/>
      <c r="G334" s="29"/>
      <c r="H334" s="30"/>
      <c r="I334" s="45"/>
      <c r="J334" s="45"/>
      <c r="K334" s="45"/>
      <c r="L334" s="46"/>
      <c r="M334" s="99"/>
    </row>
    <row r="335" spans="1:13" s="4" customFormat="1" ht="16.5" customHeight="1" x14ac:dyDescent="0.2">
      <c r="A335" s="62">
        <v>81</v>
      </c>
      <c r="B335" s="53" t="s">
        <v>231</v>
      </c>
      <c r="C335" s="61" t="s">
        <v>187</v>
      </c>
      <c r="D335" s="45"/>
      <c r="E335" s="28"/>
      <c r="F335" s="45">
        <v>1141</v>
      </c>
      <c r="G335" s="29"/>
      <c r="H335" s="30"/>
      <c r="I335" s="45"/>
      <c r="J335" s="45">
        <f>SUM(J336:J337)</f>
        <v>2582.1800000000003</v>
      </c>
      <c r="K335" s="45">
        <f>SUM(K336:K337)</f>
        <v>3098.6160000000004</v>
      </c>
      <c r="L335" s="46"/>
      <c r="M335" s="172" t="s">
        <v>11</v>
      </c>
    </row>
    <row r="336" spans="1:13" s="33" customFormat="1" ht="25.5" x14ac:dyDescent="0.2">
      <c r="A336" s="62"/>
      <c r="B336" s="53"/>
      <c r="C336" s="61"/>
      <c r="D336" s="44" t="s">
        <v>6</v>
      </c>
      <c r="E336" s="46">
        <v>1</v>
      </c>
      <c r="F336" s="45"/>
      <c r="G336" s="45"/>
      <c r="H336" s="45">
        <v>2153</v>
      </c>
      <c r="I336" s="45">
        <v>1.06</v>
      </c>
      <c r="J336" s="45">
        <f>H336*E336*I336</f>
        <v>2282.1800000000003</v>
      </c>
      <c r="K336" s="45">
        <f>J336*1.2</f>
        <v>2738.6160000000004</v>
      </c>
      <c r="L336" s="93" t="s">
        <v>114</v>
      </c>
      <c r="M336" s="173"/>
    </row>
    <row r="337" spans="1:13" s="4" customFormat="1" ht="12.75" x14ac:dyDescent="0.2">
      <c r="A337" s="63"/>
      <c r="B337" s="52"/>
      <c r="C337" s="15"/>
      <c r="D337" s="40" t="s">
        <v>30</v>
      </c>
      <c r="E337" s="43">
        <v>1</v>
      </c>
      <c r="F337" s="40"/>
      <c r="G337" s="40"/>
      <c r="H337" s="40">
        <v>300</v>
      </c>
      <c r="I337" s="43"/>
      <c r="J337" s="40">
        <f>E337*H337</f>
        <v>300</v>
      </c>
      <c r="K337" s="45">
        <f>J337*1.2</f>
        <v>360</v>
      </c>
      <c r="L337" s="91" t="s">
        <v>26</v>
      </c>
      <c r="M337" s="174"/>
    </row>
    <row r="338" spans="1:13" s="4" customFormat="1" ht="16.5" customHeight="1" x14ac:dyDescent="0.2">
      <c r="A338" s="62">
        <v>82</v>
      </c>
      <c r="B338" s="53" t="s">
        <v>188</v>
      </c>
      <c r="C338" s="61" t="s">
        <v>189</v>
      </c>
      <c r="D338" s="45"/>
      <c r="E338" s="28"/>
      <c r="F338" s="45">
        <v>2163</v>
      </c>
      <c r="G338" s="29"/>
      <c r="H338" s="30"/>
      <c r="I338" s="45"/>
      <c r="J338" s="45">
        <f>SUM(J339:J340)</f>
        <v>2582.1800000000003</v>
      </c>
      <c r="K338" s="45">
        <f>SUM(K339:K340)</f>
        <v>4421.7898895683766</v>
      </c>
      <c r="L338" s="46"/>
      <c r="M338" s="172" t="s">
        <v>11</v>
      </c>
    </row>
    <row r="339" spans="1:13" s="33" customFormat="1" ht="25.5" x14ac:dyDescent="0.2">
      <c r="A339" s="62"/>
      <c r="B339" s="53"/>
      <c r="C339" s="61"/>
      <c r="D339" s="44" t="s">
        <v>6</v>
      </c>
      <c r="E339" s="46">
        <v>1</v>
      </c>
      <c r="F339" s="45"/>
      <c r="G339" s="45"/>
      <c r="H339" s="45">
        <v>2153</v>
      </c>
      <c r="I339" s="45">
        <v>1.06</v>
      </c>
      <c r="J339" s="45">
        <f>H339*E339*I339</f>
        <v>2282.1800000000003</v>
      </c>
      <c r="K339" s="45">
        <f>J339*1.2*1.068*1.056*1.049*1.139*1.059</f>
        <v>3908.0623543576194</v>
      </c>
      <c r="L339" s="93" t="s">
        <v>114</v>
      </c>
      <c r="M339" s="173"/>
    </row>
    <row r="340" spans="1:13" s="4" customFormat="1" ht="12.75" x14ac:dyDescent="0.2">
      <c r="A340" s="63"/>
      <c r="B340" s="52"/>
      <c r="C340" s="15"/>
      <c r="D340" s="40" t="s">
        <v>30</v>
      </c>
      <c r="E340" s="43">
        <v>1</v>
      </c>
      <c r="F340" s="40"/>
      <c r="G340" s="40"/>
      <c r="H340" s="40">
        <v>300</v>
      </c>
      <c r="I340" s="43"/>
      <c r="J340" s="40">
        <f>E340*H340</f>
        <v>300</v>
      </c>
      <c r="K340" s="45">
        <f>J340*1.2*1.068*1.056*1.049*1.139*1.059</f>
        <v>513.72753521075708</v>
      </c>
      <c r="L340" s="91" t="s">
        <v>26</v>
      </c>
      <c r="M340" s="174"/>
    </row>
    <row r="341" spans="1:13" s="4" customFormat="1" ht="16.5" customHeight="1" x14ac:dyDescent="0.2">
      <c r="A341" s="62">
        <v>83</v>
      </c>
      <c r="B341" s="53" t="s">
        <v>235</v>
      </c>
      <c r="C341" s="61" t="s">
        <v>236</v>
      </c>
      <c r="D341" s="45"/>
      <c r="E341" s="28"/>
      <c r="F341" s="45">
        <v>3874.09</v>
      </c>
      <c r="G341" s="29"/>
      <c r="H341" s="30"/>
      <c r="I341" s="45"/>
      <c r="J341" s="45">
        <f>SUM(J342:J343)</f>
        <v>2582.1800000000003</v>
      </c>
      <c r="K341" s="45">
        <f>SUM(K342:K343)</f>
        <v>4421.7898895683766</v>
      </c>
      <c r="L341" s="46"/>
      <c r="M341" s="172" t="s">
        <v>11</v>
      </c>
    </row>
    <row r="342" spans="1:13" s="33" customFormat="1" ht="25.5" x14ac:dyDescent="0.2">
      <c r="A342" s="62"/>
      <c r="B342" s="53"/>
      <c r="C342" s="61"/>
      <c r="D342" s="44" t="s">
        <v>6</v>
      </c>
      <c r="E342" s="46">
        <v>1</v>
      </c>
      <c r="F342" s="45"/>
      <c r="G342" s="45"/>
      <c r="H342" s="45">
        <v>2153</v>
      </c>
      <c r="I342" s="45">
        <v>1.06</v>
      </c>
      <c r="J342" s="45">
        <f>H342*E342*I342</f>
        <v>2282.1800000000003</v>
      </c>
      <c r="K342" s="45">
        <f>J342*1.2*1.068*1.056*1.049*1.139*1.059</f>
        <v>3908.0623543576194</v>
      </c>
      <c r="L342" s="104" t="s">
        <v>114</v>
      </c>
      <c r="M342" s="173"/>
    </row>
    <row r="343" spans="1:13" s="4" customFormat="1" ht="12.75" x14ac:dyDescent="0.2">
      <c r="A343" s="63"/>
      <c r="B343" s="52"/>
      <c r="C343" s="15"/>
      <c r="D343" s="40" t="s">
        <v>30</v>
      </c>
      <c r="E343" s="43">
        <v>1</v>
      </c>
      <c r="F343" s="40"/>
      <c r="G343" s="40"/>
      <c r="H343" s="40">
        <v>300</v>
      </c>
      <c r="I343" s="43"/>
      <c r="J343" s="40">
        <f>E343*H343</f>
        <v>300</v>
      </c>
      <c r="K343" s="45">
        <f>J343*1.2*1.068*1.056*1.049*1.139*1.059</f>
        <v>513.72753521075708</v>
      </c>
      <c r="L343" s="105" t="s">
        <v>26</v>
      </c>
      <c r="M343" s="174"/>
    </row>
    <row r="344" spans="1:13" s="4" customFormat="1" ht="25.5" x14ac:dyDescent="0.2">
      <c r="A344" s="62">
        <v>84</v>
      </c>
      <c r="B344" s="66" t="s">
        <v>316</v>
      </c>
      <c r="C344" s="15" t="s">
        <v>317</v>
      </c>
      <c r="D344" s="45"/>
      <c r="E344" s="28"/>
      <c r="F344" s="45">
        <v>938</v>
      </c>
      <c r="G344" s="29"/>
      <c r="H344" s="30"/>
      <c r="I344" s="45"/>
      <c r="J344" s="45">
        <f>SUM(J345:J346)</f>
        <v>2582.1800000000003</v>
      </c>
      <c r="K344" s="45">
        <f>SUM(K345:K346)</f>
        <v>3098.6160000000004</v>
      </c>
      <c r="L344" s="46"/>
      <c r="M344" s="172" t="s">
        <v>11</v>
      </c>
    </row>
    <row r="345" spans="1:13" s="33" customFormat="1" ht="25.5" x14ac:dyDescent="0.2">
      <c r="A345" s="62"/>
      <c r="B345" s="53"/>
      <c r="C345" s="61"/>
      <c r="D345" s="44" t="s">
        <v>6</v>
      </c>
      <c r="E345" s="46">
        <v>1</v>
      </c>
      <c r="F345" s="45"/>
      <c r="G345" s="45"/>
      <c r="H345" s="45">
        <v>2153</v>
      </c>
      <c r="I345" s="45">
        <v>1.06</v>
      </c>
      <c r="J345" s="45">
        <f>H345*E345*I345</f>
        <v>2282.1800000000003</v>
      </c>
      <c r="K345" s="45">
        <f>J345*1.2</f>
        <v>2738.6160000000004</v>
      </c>
      <c r="L345" s="122" t="s">
        <v>114</v>
      </c>
      <c r="M345" s="173"/>
    </row>
    <row r="346" spans="1:13" s="4" customFormat="1" ht="13.5" thickBot="1" x14ac:dyDescent="0.25">
      <c r="A346" s="63"/>
      <c r="B346" s="52"/>
      <c r="C346" s="15"/>
      <c r="D346" s="40" t="s">
        <v>30</v>
      </c>
      <c r="E346" s="43">
        <v>1</v>
      </c>
      <c r="F346" s="40"/>
      <c r="G346" s="40"/>
      <c r="H346" s="40">
        <v>300</v>
      </c>
      <c r="I346" s="43"/>
      <c r="J346" s="40">
        <f>E346*H346</f>
        <v>300</v>
      </c>
      <c r="K346" s="45">
        <f>J346*1.2</f>
        <v>360</v>
      </c>
      <c r="L346" s="120" t="s">
        <v>26</v>
      </c>
      <c r="M346" s="174"/>
    </row>
    <row r="347" spans="1:13" s="33" customFormat="1" ht="48" thickBot="1" x14ac:dyDescent="0.25">
      <c r="A347" s="59"/>
      <c r="B347" s="49"/>
      <c r="C347" s="32" t="s">
        <v>318</v>
      </c>
      <c r="D347" s="49"/>
      <c r="E347" s="49"/>
      <c r="F347" s="49"/>
      <c r="G347" s="49"/>
      <c r="H347" s="49"/>
      <c r="I347" s="49"/>
      <c r="J347" s="49"/>
      <c r="K347" s="49"/>
      <c r="L347" s="49"/>
      <c r="M347" s="50"/>
    </row>
    <row r="348" spans="1:13" s="4" customFormat="1" ht="25.5" customHeight="1" x14ac:dyDescent="0.2">
      <c r="A348" s="63">
        <v>85</v>
      </c>
      <c r="B348" s="66" t="s">
        <v>319</v>
      </c>
      <c r="C348" s="15" t="s">
        <v>320</v>
      </c>
      <c r="D348" s="39" t="s">
        <v>24</v>
      </c>
      <c r="E348" s="43">
        <v>1</v>
      </c>
      <c r="F348" s="40">
        <v>119</v>
      </c>
      <c r="G348" s="40"/>
      <c r="H348" s="40">
        <v>1188</v>
      </c>
      <c r="I348" s="43">
        <v>1.05</v>
      </c>
      <c r="J348" s="40">
        <f>E348*H348*I348</f>
        <v>1247.4000000000001</v>
      </c>
      <c r="K348" s="45">
        <f>J348*1.2</f>
        <v>1496.88</v>
      </c>
      <c r="L348" s="120" t="s">
        <v>25</v>
      </c>
      <c r="M348" s="121" t="s">
        <v>11</v>
      </c>
    </row>
    <row r="349" spans="1:13" s="4" customFormat="1" ht="25.5" customHeight="1" x14ac:dyDescent="0.2">
      <c r="A349" s="63">
        <v>86</v>
      </c>
      <c r="B349" s="66" t="s">
        <v>321</v>
      </c>
      <c r="C349" s="15" t="s">
        <v>323</v>
      </c>
      <c r="D349" s="39" t="s">
        <v>24</v>
      </c>
      <c r="E349" s="43">
        <v>1</v>
      </c>
      <c r="F349" s="40">
        <v>119</v>
      </c>
      <c r="G349" s="40"/>
      <c r="H349" s="40">
        <v>1188</v>
      </c>
      <c r="I349" s="43">
        <v>1.05</v>
      </c>
      <c r="J349" s="40">
        <f t="shared" ref="J349:J350" si="105">E349*H349*I349</f>
        <v>1247.4000000000001</v>
      </c>
      <c r="K349" s="45">
        <f t="shared" ref="K349:K350" si="106">J349*1.2</f>
        <v>1496.88</v>
      </c>
      <c r="L349" s="120" t="s">
        <v>25</v>
      </c>
      <c r="M349" s="121" t="s">
        <v>11</v>
      </c>
    </row>
    <row r="350" spans="1:13" s="4" customFormat="1" ht="25.5" customHeight="1" x14ac:dyDescent="0.2">
      <c r="A350" s="63">
        <v>87</v>
      </c>
      <c r="B350" s="66" t="s">
        <v>322</v>
      </c>
      <c r="C350" s="15" t="s">
        <v>324</v>
      </c>
      <c r="D350" s="39" t="s">
        <v>24</v>
      </c>
      <c r="E350" s="43">
        <v>1</v>
      </c>
      <c r="F350" s="40">
        <v>137</v>
      </c>
      <c r="G350" s="40"/>
      <c r="H350" s="40">
        <v>1188</v>
      </c>
      <c r="I350" s="43">
        <v>1.05</v>
      </c>
      <c r="J350" s="40">
        <f t="shared" si="105"/>
        <v>1247.4000000000001</v>
      </c>
      <c r="K350" s="45">
        <f t="shared" si="106"/>
        <v>1496.88</v>
      </c>
      <c r="L350" s="120" t="s">
        <v>25</v>
      </c>
      <c r="M350" s="121" t="s">
        <v>11</v>
      </c>
    </row>
    <row r="351" spans="1:13" s="4" customFormat="1" ht="25.5" x14ac:dyDescent="0.2">
      <c r="A351" s="62">
        <v>88</v>
      </c>
      <c r="B351" s="66" t="s">
        <v>325</v>
      </c>
      <c r="C351" s="15" t="s">
        <v>326</v>
      </c>
      <c r="D351" s="45"/>
      <c r="E351" s="28"/>
      <c r="F351" s="45">
        <v>2976</v>
      </c>
      <c r="G351" s="29"/>
      <c r="H351" s="30"/>
      <c r="I351" s="45"/>
      <c r="J351" s="45">
        <f>SUM(J352:J353)</f>
        <v>3293.44</v>
      </c>
      <c r="K351" s="45">
        <f>SUM(K352:K353)</f>
        <v>3952.1280000000002</v>
      </c>
      <c r="L351" s="46"/>
      <c r="M351" s="172" t="s">
        <v>11</v>
      </c>
    </row>
    <row r="352" spans="1:13" s="33" customFormat="1" ht="25.5" x14ac:dyDescent="0.2">
      <c r="A352" s="62"/>
      <c r="B352" s="53"/>
      <c r="C352" s="61"/>
      <c r="D352" s="44" t="s">
        <v>6</v>
      </c>
      <c r="E352" s="46">
        <v>1</v>
      </c>
      <c r="F352" s="45"/>
      <c r="G352" s="45"/>
      <c r="H352" s="45">
        <v>2824</v>
      </c>
      <c r="I352" s="45">
        <v>1.06</v>
      </c>
      <c r="J352" s="45">
        <f>H352*E352*I352</f>
        <v>2993.44</v>
      </c>
      <c r="K352" s="45">
        <f>J352*1.2</f>
        <v>3592.1280000000002</v>
      </c>
      <c r="L352" s="122" t="s">
        <v>158</v>
      </c>
      <c r="M352" s="173"/>
    </row>
    <row r="353" spans="1:13" s="4" customFormat="1" ht="12.75" x14ac:dyDescent="0.2">
      <c r="A353" s="63"/>
      <c r="B353" s="52"/>
      <c r="C353" s="15"/>
      <c r="D353" s="40" t="s">
        <v>30</v>
      </c>
      <c r="E353" s="43">
        <v>1</v>
      </c>
      <c r="F353" s="40"/>
      <c r="G353" s="40"/>
      <c r="H353" s="40">
        <v>300</v>
      </c>
      <c r="I353" s="43"/>
      <c r="J353" s="40">
        <f>E353*H353</f>
        <v>300</v>
      </c>
      <c r="K353" s="45">
        <f>J353*1.2</f>
        <v>360</v>
      </c>
      <c r="L353" s="120" t="s">
        <v>26</v>
      </c>
      <c r="M353" s="174"/>
    </row>
    <row r="354" spans="1:13" s="4" customFormat="1" ht="13.5" thickBot="1" x14ac:dyDescent="0.25">
      <c r="A354" s="127"/>
      <c r="B354" s="128"/>
      <c r="C354" s="20"/>
      <c r="D354" s="134"/>
      <c r="E354" s="135"/>
      <c r="F354" s="26"/>
      <c r="G354" s="26"/>
      <c r="H354" s="25"/>
      <c r="I354" s="25"/>
      <c r="J354" s="26"/>
      <c r="K354" s="26"/>
      <c r="L354" s="136"/>
      <c r="M354" s="137"/>
    </row>
    <row r="355" spans="1:13" s="33" customFormat="1" ht="24.75" customHeight="1" thickBot="1" x14ac:dyDescent="0.25">
      <c r="A355" s="59"/>
      <c r="B355" s="49"/>
      <c r="C355" s="32" t="s">
        <v>75</v>
      </c>
      <c r="D355" s="49"/>
      <c r="E355" s="49"/>
      <c r="F355" s="49"/>
      <c r="G355" s="49"/>
      <c r="H355" s="49"/>
      <c r="I355" s="49"/>
      <c r="J355" s="49"/>
      <c r="K355" s="49"/>
      <c r="L355" s="49"/>
      <c r="M355" s="50"/>
    </row>
    <row r="356" spans="1:13" s="4" customFormat="1" ht="12.75" x14ac:dyDescent="0.2">
      <c r="A356" s="63">
        <v>89</v>
      </c>
      <c r="B356" s="66" t="s">
        <v>145</v>
      </c>
      <c r="C356" s="88" t="s">
        <v>146</v>
      </c>
      <c r="D356" s="37" t="s">
        <v>55</v>
      </c>
      <c r="E356" s="43"/>
      <c r="F356" s="40">
        <v>4964</v>
      </c>
      <c r="G356" s="40"/>
      <c r="H356" s="43"/>
      <c r="I356" s="43"/>
      <c r="J356" s="40">
        <f>SUM(J357:J362)</f>
        <v>4297.1718000000001</v>
      </c>
      <c r="K356" s="40">
        <f>SUM(K357:K362)</f>
        <v>5156.6061599999994</v>
      </c>
      <c r="L356" s="43"/>
      <c r="M356" s="142" t="s">
        <v>11</v>
      </c>
    </row>
    <row r="357" spans="1:13" s="4" customFormat="1" ht="25.5" x14ac:dyDescent="0.2">
      <c r="A357" s="63"/>
      <c r="B357" s="52"/>
      <c r="C357" s="5"/>
      <c r="D357" s="40" t="s">
        <v>12</v>
      </c>
      <c r="E357" s="34">
        <v>1.82</v>
      </c>
      <c r="F357" s="40"/>
      <c r="G357" s="40"/>
      <c r="H357" s="41">
        <v>499</v>
      </c>
      <c r="I357" s="40">
        <v>1.61</v>
      </c>
      <c r="J357" s="40">
        <f>E357*H357*I357</f>
        <v>1462.1698000000001</v>
      </c>
      <c r="K357" s="45">
        <f>J357*1.2</f>
        <v>1754.6037600000002</v>
      </c>
      <c r="L357" s="84" t="s">
        <v>141</v>
      </c>
      <c r="M357" s="140"/>
    </row>
    <row r="358" spans="1:13" s="4" customFormat="1" ht="25.5" x14ac:dyDescent="0.2">
      <c r="A358" s="63"/>
      <c r="B358" s="52"/>
      <c r="C358" s="3"/>
      <c r="D358" s="19" t="s">
        <v>16</v>
      </c>
      <c r="E358" s="34">
        <v>47.25</v>
      </c>
      <c r="F358" s="40"/>
      <c r="G358" s="40"/>
      <c r="H358" s="41">
        <v>8</v>
      </c>
      <c r="I358" s="40">
        <v>1.61</v>
      </c>
      <c r="J358" s="40">
        <f>E358*H358*I358</f>
        <v>608.58000000000004</v>
      </c>
      <c r="K358" s="45">
        <f t="shared" ref="K358:K362" si="107">J358*1.2</f>
        <v>730.29600000000005</v>
      </c>
      <c r="L358" s="84" t="s">
        <v>105</v>
      </c>
      <c r="M358" s="140"/>
    </row>
    <row r="359" spans="1:13" s="4" customFormat="1" ht="16.5" customHeight="1" x14ac:dyDescent="0.2">
      <c r="A359" s="63"/>
      <c r="B359" s="52"/>
      <c r="C359" s="5"/>
      <c r="D359" s="40" t="s">
        <v>17</v>
      </c>
      <c r="E359" s="34">
        <v>1.82</v>
      </c>
      <c r="F359" s="40"/>
      <c r="G359" s="40"/>
      <c r="H359" s="41">
        <v>517</v>
      </c>
      <c r="I359" s="40"/>
      <c r="J359" s="40">
        <f>E359*H359</f>
        <v>940.94</v>
      </c>
      <c r="K359" s="45">
        <f t="shared" si="107"/>
        <v>1129.1279999999999</v>
      </c>
      <c r="L359" s="84" t="s">
        <v>51</v>
      </c>
      <c r="M359" s="140"/>
    </row>
    <row r="360" spans="1:13" s="4" customFormat="1" ht="25.5" x14ac:dyDescent="0.2">
      <c r="A360" s="63"/>
      <c r="B360" s="52"/>
      <c r="C360" s="3"/>
      <c r="D360" s="19" t="s">
        <v>18</v>
      </c>
      <c r="E360" s="34">
        <v>47.25</v>
      </c>
      <c r="F360" s="40"/>
      <c r="G360" s="40"/>
      <c r="H360" s="41">
        <v>12</v>
      </c>
      <c r="I360" s="40"/>
      <c r="J360" s="40">
        <f>E360*H360</f>
        <v>567</v>
      </c>
      <c r="K360" s="45">
        <f t="shared" si="107"/>
        <v>680.4</v>
      </c>
      <c r="L360" s="84" t="s">
        <v>92</v>
      </c>
      <c r="M360" s="140"/>
    </row>
    <row r="361" spans="1:13" s="4" customFormat="1" ht="16.5" customHeight="1" x14ac:dyDescent="0.2">
      <c r="A361" s="63"/>
      <c r="B361" s="52"/>
      <c r="C361" s="5"/>
      <c r="D361" s="40" t="s">
        <v>20</v>
      </c>
      <c r="E361" s="34">
        <v>1.9019999999999999</v>
      </c>
      <c r="F361" s="40"/>
      <c r="G361" s="40"/>
      <c r="H361" s="41">
        <v>291</v>
      </c>
      <c r="I361" s="40"/>
      <c r="J361" s="40">
        <f t="shared" ref="J361" si="108">E361*H361</f>
        <v>553.48199999999997</v>
      </c>
      <c r="K361" s="45">
        <f t="shared" si="107"/>
        <v>664.1783999999999</v>
      </c>
      <c r="L361" s="84" t="s">
        <v>56</v>
      </c>
      <c r="M361" s="140"/>
    </row>
    <row r="362" spans="1:13" s="4" customFormat="1" ht="16.5" customHeight="1" x14ac:dyDescent="0.2">
      <c r="A362" s="63"/>
      <c r="B362" s="52"/>
      <c r="C362" s="5"/>
      <c r="D362" s="40" t="s">
        <v>29</v>
      </c>
      <c r="E362" s="42">
        <v>1</v>
      </c>
      <c r="F362" s="36"/>
      <c r="G362" s="36"/>
      <c r="H362" s="41">
        <v>165</v>
      </c>
      <c r="I362" s="40"/>
      <c r="J362" s="40">
        <f>E362*H362</f>
        <v>165</v>
      </c>
      <c r="K362" s="45">
        <f t="shared" si="107"/>
        <v>198</v>
      </c>
      <c r="L362" s="43" t="s">
        <v>62</v>
      </c>
      <c r="M362" s="138"/>
    </row>
    <row r="363" spans="1:13" s="4" customFormat="1" ht="25.5" x14ac:dyDescent="0.2">
      <c r="A363" s="63">
        <v>90</v>
      </c>
      <c r="B363" s="66" t="s">
        <v>147</v>
      </c>
      <c r="C363" s="88" t="s">
        <v>148</v>
      </c>
      <c r="D363" s="37" t="s">
        <v>49</v>
      </c>
      <c r="E363" s="43"/>
      <c r="F363" s="40">
        <v>3331</v>
      </c>
      <c r="G363" s="40"/>
      <c r="H363" s="43"/>
      <c r="I363" s="43"/>
      <c r="J363" s="40">
        <f>SUM(J364:J369)</f>
        <v>3027.4440400000003</v>
      </c>
      <c r="K363" s="40">
        <f>SUM(K364:K369)</f>
        <v>3632.9328479999995</v>
      </c>
      <c r="L363" s="43"/>
      <c r="M363" s="142" t="s">
        <v>11</v>
      </c>
    </row>
    <row r="364" spans="1:13" s="4" customFormat="1" ht="25.5" x14ac:dyDescent="0.2">
      <c r="A364" s="63"/>
      <c r="B364" s="52"/>
      <c r="C364" s="5"/>
      <c r="D364" s="40" t="s">
        <v>12</v>
      </c>
      <c r="E364" s="34">
        <v>1.036</v>
      </c>
      <c r="F364" s="40"/>
      <c r="G364" s="40"/>
      <c r="H364" s="41">
        <v>499</v>
      </c>
      <c r="I364" s="40">
        <v>1.61</v>
      </c>
      <c r="J364" s="40">
        <f>E364*H364*I364</f>
        <v>832.31204000000014</v>
      </c>
      <c r="K364" s="45">
        <f>J364*1.2</f>
        <v>998.77444800000012</v>
      </c>
      <c r="L364" s="84" t="s">
        <v>141</v>
      </c>
      <c r="M364" s="140"/>
    </row>
    <row r="365" spans="1:13" s="4" customFormat="1" ht="25.5" x14ac:dyDescent="0.2">
      <c r="A365" s="63"/>
      <c r="B365" s="52"/>
      <c r="C365" s="3"/>
      <c r="D365" s="19" t="s">
        <v>16</v>
      </c>
      <c r="E365" s="34">
        <v>40.5</v>
      </c>
      <c r="F365" s="40"/>
      <c r="G365" s="40"/>
      <c r="H365" s="41">
        <v>8</v>
      </c>
      <c r="I365" s="40">
        <v>1.61</v>
      </c>
      <c r="J365" s="40">
        <f>E365*H365*I365</f>
        <v>521.64</v>
      </c>
      <c r="K365" s="45">
        <f t="shared" ref="K365:K369" si="109">J365*1.2</f>
        <v>625.96799999999996</v>
      </c>
      <c r="L365" s="84" t="s">
        <v>105</v>
      </c>
      <c r="M365" s="140"/>
    </row>
    <row r="366" spans="1:13" s="4" customFormat="1" ht="16.5" customHeight="1" x14ac:dyDescent="0.2">
      <c r="A366" s="63"/>
      <c r="B366" s="52"/>
      <c r="C366" s="5"/>
      <c r="D366" s="40" t="s">
        <v>17</v>
      </c>
      <c r="E366" s="34">
        <v>1.036</v>
      </c>
      <c r="F366" s="40"/>
      <c r="G366" s="40"/>
      <c r="H366" s="41">
        <v>517</v>
      </c>
      <c r="I366" s="40"/>
      <c r="J366" s="40">
        <f>E366*H366</f>
        <v>535.61199999999997</v>
      </c>
      <c r="K366" s="45">
        <f t="shared" si="109"/>
        <v>642.73439999999994</v>
      </c>
      <c r="L366" s="84" t="s">
        <v>51</v>
      </c>
      <c r="M366" s="140"/>
    </row>
    <row r="367" spans="1:13" s="4" customFormat="1" ht="25.5" x14ac:dyDescent="0.2">
      <c r="A367" s="63"/>
      <c r="B367" s="52"/>
      <c r="C367" s="3"/>
      <c r="D367" s="19" t="s">
        <v>18</v>
      </c>
      <c r="E367" s="34">
        <v>40.5</v>
      </c>
      <c r="F367" s="40"/>
      <c r="G367" s="40"/>
      <c r="H367" s="41">
        <v>12</v>
      </c>
      <c r="I367" s="40"/>
      <c r="J367" s="40">
        <f>E367*H367</f>
        <v>486</v>
      </c>
      <c r="K367" s="45">
        <f t="shared" si="109"/>
        <v>583.19999999999993</v>
      </c>
      <c r="L367" s="84" t="s">
        <v>92</v>
      </c>
      <c r="M367" s="140"/>
    </row>
    <row r="368" spans="1:13" s="4" customFormat="1" ht="16.5" customHeight="1" x14ac:dyDescent="0.2">
      <c r="A368" s="63"/>
      <c r="B368" s="52"/>
      <c r="C368" s="5"/>
      <c r="D368" s="40" t="s">
        <v>20</v>
      </c>
      <c r="E368" s="34">
        <v>1.36</v>
      </c>
      <c r="F368" s="40"/>
      <c r="G368" s="40"/>
      <c r="H368" s="41">
        <v>358</v>
      </c>
      <c r="I368" s="40"/>
      <c r="J368" s="40">
        <f t="shared" ref="J368" si="110">E368*H368</f>
        <v>486.88000000000005</v>
      </c>
      <c r="K368" s="45">
        <f t="shared" si="109"/>
        <v>584.25600000000009</v>
      </c>
      <c r="L368" s="84" t="s">
        <v>69</v>
      </c>
      <c r="M368" s="140"/>
    </row>
    <row r="369" spans="1:13" s="4" customFormat="1" ht="16.5" customHeight="1" x14ac:dyDescent="0.2">
      <c r="A369" s="63"/>
      <c r="B369" s="52"/>
      <c r="C369" s="5"/>
      <c r="D369" s="40" t="s">
        <v>29</v>
      </c>
      <c r="E369" s="42">
        <v>1</v>
      </c>
      <c r="F369" s="36"/>
      <c r="G369" s="36"/>
      <c r="H369" s="41">
        <v>165</v>
      </c>
      <c r="I369" s="40"/>
      <c r="J369" s="40">
        <f>E369*H369</f>
        <v>165</v>
      </c>
      <c r="K369" s="45">
        <f t="shared" si="109"/>
        <v>198</v>
      </c>
      <c r="L369" s="43" t="s">
        <v>62</v>
      </c>
      <c r="M369" s="138"/>
    </row>
    <row r="370" spans="1:13" s="4" customFormat="1" ht="25.5" x14ac:dyDescent="0.2">
      <c r="A370" s="63">
        <v>91</v>
      </c>
      <c r="B370" s="66" t="s">
        <v>149</v>
      </c>
      <c r="C370" s="88" t="s">
        <v>150</v>
      </c>
      <c r="D370" s="37" t="s">
        <v>55</v>
      </c>
      <c r="E370" s="43"/>
      <c r="F370" s="40">
        <v>846</v>
      </c>
      <c r="G370" s="40"/>
      <c r="H370" s="43"/>
      <c r="I370" s="43"/>
      <c r="J370" s="40">
        <f>SUM(J371:J376)</f>
        <v>761.72028999999998</v>
      </c>
      <c r="K370" s="40">
        <f>SUM(K371:K376)</f>
        <v>914.064348</v>
      </c>
      <c r="L370" s="43"/>
      <c r="M370" s="142" t="s">
        <v>11</v>
      </c>
    </row>
    <row r="371" spans="1:13" s="4" customFormat="1" ht="25.5" x14ac:dyDescent="0.2">
      <c r="A371" s="63"/>
      <c r="B371" s="52"/>
      <c r="C371" s="5"/>
      <c r="D371" s="40" t="s">
        <v>12</v>
      </c>
      <c r="E371" s="34">
        <v>0.21099999999999999</v>
      </c>
      <c r="F371" s="40"/>
      <c r="G371" s="40"/>
      <c r="H371" s="41">
        <v>499</v>
      </c>
      <c r="I371" s="40">
        <v>1.61</v>
      </c>
      <c r="J371" s="40">
        <f>E371*H371*I371</f>
        <v>169.51529000000002</v>
      </c>
      <c r="K371" s="45">
        <f>J371*1.2</f>
        <v>203.41834800000001</v>
      </c>
      <c r="L371" s="84" t="s">
        <v>141</v>
      </c>
      <c r="M371" s="140"/>
    </row>
    <row r="372" spans="1:13" s="4" customFormat="1" ht="25.5" x14ac:dyDescent="0.2">
      <c r="A372" s="63"/>
      <c r="B372" s="52"/>
      <c r="C372" s="3"/>
      <c r="D372" s="19" t="s">
        <v>16</v>
      </c>
      <c r="E372" s="34">
        <v>9.75</v>
      </c>
      <c r="F372" s="40"/>
      <c r="G372" s="40"/>
      <c r="H372" s="41">
        <v>8</v>
      </c>
      <c r="I372" s="40">
        <v>1.61</v>
      </c>
      <c r="J372" s="40">
        <f>E372*H372*I372</f>
        <v>125.58000000000001</v>
      </c>
      <c r="K372" s="45">
        <f t="shared" ref="K372:K376" si="111">J372*1.2</f>
        <v>150.696</v>
      </c>
      <c r="L372" s="84" t="s">
        <v>105</v>
      </c>
      <c r="M372" s="140"/>
    </row>
    <row r="373" spans="1:13" s="4" customFormat="1" ht="16.5" customHeight="1" x14ac:dyDescent="0.2">
      <c r="A373" s="63"/>
      <c r="B373" s="52"/>
      <c r="C373" s="5"/>
      <c r="D373" s="40" t="s">
        <v>17</v>
      </c>
      <c r="E373" s="34">
        <v>0.21099999999999999</v>
      </c>
      <c r="F373" s="40"/>
      <c r="G373" s="40"/>
      <c r="H373" s="41">
        <v>517</v>
      </c>
      <c r="I373" s="40"/>
      <c r="J373" s="40">
        <f>E373*H373</f>
        <v>109.087</v>
      </c>
      <c r="K373" s="45">
        <f t="shared" si="111"/>
        <v>130.90440000000001</v>
      </c>
      <c r="L373" s="84" t="s">
        <v>51</v>
      </c>
      <c r="M373" s="140"/>
    </row>
    <row r="374" spans="1:13" s="4" customFormat="1" ht="25.5" x14ac:dyDescent="0.2">
      <c r="A374" s="63"/>
      <c r="B374" s="52"/>
      <c r="C374" s="3"/>
      <c r="D374" s="19" t="s">
        <v>18</v>
      </c>
      <c r="E374" s="34">
        <v>9.75</v>
      </c>
      <c r="F374" s="40"/>
      <c r="G374" s="40"/>
      <c r="H374" s="41">
        <v>12</v>
      </c>
      <c r="I374" s="40"/>
      <c r="J374" s="40">
        <f>E374*H374</f>
        <v>117</v>
      </c>
      <c r="K374" s="45">
        <f t="shared" si="111"/>
        <v>140.4</v>
      </c>
      <c r="L374" s="84" t="s">
        <v>92</v>
      </c>
      <c r="M374" s="140"/>
    </row>
    <row r="375" spans="1:13" s="4" customFormat="1" ht="16.5" customHeight="1" x14ac:dyDescent="0.2">
      <c r="A375" s="63"/>
      <c r="B375" s="52"/>
      <c r="C375" s="5"/>
      <c r="D375" s="40" t="s">
        <v>20</v>
      </c>
      <c r="E375" s="34">
        <v>0.21099999999999999</v>
      </c>
      <c r="F375" s="40"/>
      <c r="G375" s="40"/>
      <c r="H375" s="41">
        <v>358</v>
      </c>
      <c r="I375" s="40"/>
      <c r="J375" s="40">
        <f t="shared" ref="J375" si="112">E375*H375</f>
        <v>75.537999999999997</v>
      </c>
      <c r="K375" s="45">
        <f t="shared" si="111"/>
        <v>90.645599999999988</v>
      </c>
      <c r="L375" s="84" t="s">
        <v>69</v>
      </c>
      <c r="M375" s="140"/>
    </row>
    <row r="376" spans="1:13" s="4" customFormat="1" ht="16.5" customHeight="1" x14ac:dyDescent="0.2">
      <c r="A376" s="63"/>
      <c r="B376" s="52"/>
      <c r="C376" s="5"/>
      <c r="D376" s="40" t="s">
        <v>29</v>
      </c>
      <c r="E376" s="42">
        <v>1</v>
      </c>
      <c r="F376" s="36"/>
      <c r="G376" s="36"/>
      <c r="H376" s="41">
        <v>165</v>
      </c>
      <c r="I376" s="40"/>
      <c r="J376" s="40">
        <f>E376*H376</f>
        <v>165</v>
      </c>
      <c r="K376" s="45">
        <f t="shared" si="111"/>
        <v>198</v>
      </c>
      <c r="L376" s="43" t="s">
        <v>62</v>
      </c>
      <c r="M376" s="138"/>
    </row>
    <row r="377" spans="1:13" s="4" customFormat="1" ht="51" x14ac:dyDescent="0.2">
      <c r="A377" s="63">
        <v>92</v>
      </c>
      <c r="B377" s="66" t="s">
        <v>151</v>
      </c>
      <c r="C377" s="88" t="s">
        <v>152</v>
      </c>
      <c r="D377" s="37" t="s">
        <v>327</v>
      </c>
      <c r="E377" s="43"/>
      <c r="F377" s="40">
        <v>5660</v>
      </c>
      <c r="G377" s="40"/>
      <c r="H377" s="43"/>
      <c r="I377" s="43"/>
      <c r="J377" s="40">
        <f>SUM(J378:J385)</f>
        <v>7078.7356499999996</v>
      </c>
      <c r="K377" s="40">
        <f>SUM(K378:K385)</f>
        <v>8494.4827800000003</v>
      </c>
      <c r="L377" s="43"/>
      <c r="M377" s="142" t="s">
        <v>11</v>
      </c>
    </row>
    <row r="378" spans="1:13" s="4" customFormat="1" ht="25.5" x14ac:dyDescent="0.2">
      <c r="A378" s="63"/>
      <c r="B378" s="52"/>
      <c r="C378" s="5"/>
      <c r="D378" s="40" t="s">
        <v>12</v>
      </c>
      <c r="E378" s="34">
        <v>2.835</v>
      </c>
      <c r="F378" s="40"/>
      <c r="G378" s="40"/>
      <c r="H378" s="41">
        <v>499</v>
      </c>
      <c r="I378" s="40">
        <v>1.61</v>
      </c>
      <c r="J378" s="40">
        <f>E378*H378*I378</f>
        <v>2277.6106500000001</v>
      </c>
      <c r="K378" s="45">
        <f>J378*1.2</f>
        <v>2733.1327799999999</v>
      </c>
      <c r="L378" s="84" t="s">
        <v>141</v>
      </c>
      <c r="M378" s="140"/>
    </row>
    <row r="379" spans="1:13" s="4" customFormat="1" ht="25.5" x14ac:dyDescent="0.2">
      <c r="A379" s="63"/>
      <c r="B379" s="52"/>
      <c r="C379" s="3"/>
      <c r="D379" s="19" t="s">
        <v>16</v>
      </c>
      <c r="E379" s="34">
        <v>66</v>
      </c>
      <c r="F379" s="40"/>
      <c r="G379" s="40"/>
      <c r="H379" s="41">
        <v>8</v>
      </c>
      <c r="I379" s="40">
        <v>1.61</v>
      </c>
      <c r="J379" s="40">
        <f>E379*H379*I379</f>
        <v>850.08</v>
      </c>
      <c r="K379" s="45">
        <f t="shared" ref="K379:K385" si="113">J379*1.2</f>
        <v>1020.096</v>
      </c>
      <c r="L379" s="84" t="s">
        <v>105</v>
      </c>
      <c r="M379" s="140"/>
    </row>
    <row r="380" spans="1:13" s="4" customFormat="1" ht="16.5" customHeight="1" x14ac:dyDescent="0.2">
      <c r="A380" s="63"/>
      <c r="B380" s="52"/>
      <c r="C380" s="5"/>
      <c r="D380" s="40" t="s">
        <v>17</v>
      </c>
      <c r="E380" s="34">
        <v>2.835</v>
      </c>
      <c r="F380" s="40"/>
      <c r="G380" s="40"/>
      <c r="H380" s="41">
        <v>517</v>
      </c>
      <c r="I380" s="40"/>
      <c r="J380" s="40">
        <f>E380*H380</f>
        <v>1465.6949999999999</v>
      </c>
      <c r="K380" s="45">
        <f t="shared" si="113"/>
        <v>1758.8339999999998</v>
      </c>
      <c r="L380" s="84" t="s">
        <v>51</v>
      </c>
      <c r="M380" s="140"/>
    </row>
    <row r="381" spans="1:13" s="4" customFormat="1" ht="25.5" x14ac:dyDescent="0.2">
      <c r="A381" s="63"/>
      <c r="B381" s="52"/>
      <c r="C381" s="3"/>
      <c r="D381" s="19" t="s">
        <v>18</v>
      </c>
      <c r="E381" s="34">
        <v>66</v>
      </c>
      <c r="F381" s="40"/>
      <c r="G381" s="40"/>
      <c r="H381" s="41">
        <v>12</v>
      </c>
      <c r="I381" s="40"/>
      <c r="J381" s="40">
        <f>E381*H381</f>
        <v>792</v>
      </c>
      <c r="K381" s="45">
        <f t="shared" si="113"/>
        <v>950.4</v>
      </c>
      <c r="L381" s="84" t="s">
        <v>92</v>
      </c>
      <c r="M381" s="140"/>
    </row>
    <row r="382" spans="1:13" s="4" customFormat="1" ht="16.5" customHeight="1" x14ac:dyDescent="0.2">
      <c r="A382" s="63"/>
      <c r="B382" s="52"/>
      <c r="C382" s="5"/>
      <c r="D382" s="40" t="s">
        <v>269</v>
      </c>
      <c r="E382" s="34">
        <v>4.4999999999999998E-2</v>
      </c>
      <c r="F382" s="40"/>
      <c r="G382" s="40"/>
      <c r="H382" s="41">
        <v>207</v>
      </c>
      <c r="I382" s="40"/>
      <c r="J382" s="40">
        <f t="shared" ref="J382" si="114">E382*H382</f>
        <v>9.3149999999999995</v>
      </c>
      <c r="K382" s="45">
        <f t="shared" si="113"/>
        <v>11.177999999999999</v>
      </c>
      <c r="L382" s="84" t="s">
        <v>293</v>
      </c>
      <c r="M382" s="140"/>
    </row>
    <row r="383" spans="1:13" s="4" customFormat="1" ht="16.5" customHeight="1" x14ac:dyDescent="0.2">
      <c r="A383" s="63"/>
      <c r="B383" s="52"/>
      <c r="C383" s="5"/>
      <c r="D383" s="40" t="s">
        <v>108</v>
      </c>
      <c r="E383" s="34">
        <v>0.255</v>
      </c>
      <c r="F383" s="40"/>
      <c r="G383" s="40"/>
      <c r="H383" s="41">
        <v>358</v>
      </c>
      <c r="I383" s="40"/>
      <c r="J383" s="40">
        <f t="shared" ref="J383:J384" si="115">E383*H383</f>
        <v>91.29</v>
      </c>
      <c r="K383" s="45">
        <f t="shared" ref="K383:K384" si="116">J383*1.2</f>
        <v>109.548</v>
      </c>
      <c r="L383" s="120" t="s">
        <v>69</v>
      </c>
      <c r="M383" s="140"/>
    </row>
    <row r="384" spans="1:13" s="4" customFormat="1" ht="16.5" customHeight="1" x14ac:dyDescent="0.2">
      <c r="A384" s="63"/>
      <c r="B384" s="52"/>
      <c r="C384" s="5"/>
      <c r="D384" s="40" t="s">
        <v>328</v>
      </c>
      <c r="E384" s="34">
        <v>2.5350000000000001</v>
      </c>
      <c r="F384" s="40"/>
      <c r="G384" s="40"/>
      <c r="H384" s="41">
        <v>407</v>
      </c>
      <c r="I384" s="40"/>
      <c r="J384" s="40">
        <f t="shared" si="115"/>
        <v>1031.7450000000001</v>
      </c>
      <c r="K384" s="45">
        <f t="shared" si="116"/>
        <v>1238.0940000000001</v>
      </c>
      <c r="L384" s="120" t="s">
        <v>329</v>
      </c>
      <c r="M384" s="140"/>
    </row>
    <row r="385" spans="1:13" s="4" customFormat="1" ht="16.5" customHeight="1" x14ac:dyDescent="0.2">
      <c r="A385" s="63"/>
      <c r="B385" s="52"/>
      <c r="C385" s="5"/>
      <c r="D385" s="40" t="s">
        <v>29</v>
      </c>
      <c r="E385" s="42">
        <v>1</v>
      </c>
      <c r="F385" s="36"/>
      <c r="G385" s="36"/>
      <c r="H385" s="41">
        <v>561</v>
      </c>
      <c r="I385" s="40"/>
      <c r="J385" s="40">
        <f>E385*H385</f>
        <v>561</v>
      </c>
      <c r="K385" s="45">
        <f t="shared" si="113"/>
        <v>673.19999999999993</v>
      </c>
      <c r="L385" s="43" t="s">
        <v>22</v>
      </c>
      <c r="M385" s="138"/>
    </row>
    <row r="386" spans="1:13" s="4" customFormat="1" ht="12.75" x14ac:dyDescent="0.2">
      <c r="A386" s="63">
        <v>93</v>
      </c>
      <c r="B386" s="66" t="s">
        <v>153</v>
      </c>
      <c r="C386" s="88" t="s">
        <v>154</v>
      </c>
      <c r="D386" s="37" t="s">
        <v>55</v>
      </c>
      <c r="E386" s="43"/>
      <c r="F386" s="40">
        <v>792</v>
      </c>
      <c r="G386" s="40"/>
      <c r="H386" s="43"/>
      <c r="I386" s="43"/>
      <c r="J386" s="40">
        <f>SUM(J387:J392)</f>
        <v>787.98140000000001</v>
      </c>
      <c r="K386" s="40">
        <f>SUM(K387:K392)</f>
        <v>945.57767999999999</v>
      </c>
      <c r="L386" s="43"/>
      <c r="M386" s="142" t="s">
        <v>11</v>
      </c>
    </row>
    <row r="387" spans="1:13" s="4" customFormat="1" ht="25.5" x14ac:dyDescent="0.2">
      <c r="A387" s="63"/>
      <c r="B387" s="52"/>
      <c r="C387" s="5"/>
      <c r="D387" s="40" t="s">
        <v>12</v>
      </c>
      <c r="E387" s="34">
        <v>0.26</v>
      </c>
      <c r="F387" s="40"/>
      <c r="G387" s="40"/>
      <c r="H387" s="41">
        <v>499</v>
      </c>
      <c r="I387" s="40">
        <v>1.61</v>
      </c>
      <c r="J387" s="40">
        <f>E387*H387*I387</f>
        <v>208.88140000000001</v>
      </c>
      <c r="K387" s="45">
        <f>J387*1.2</f>
        <v>250.65768</v>
      </c>
      <c r="L387" s="84" t="s">
        <v>141</v>
      </c>
      <c r="M387" s="140"/>
    </row>
    <row r="388" spans="1:13" s="4" customFormat="1" ht="25.5" x14ac:dyDescent="0.2">
      <c r="A388" s="63"/>
      <c r="B388" s="52"/>
      <c r="C388" s="3"/>
      <c r="D388" s="19" t="s">
        <v>16</v>
      </c>
      <c r="E388" s="34">
        <v>7.5</v>
      </c>
      <c r="F388" s="40"/>
      <c r="G388" s="40"/>
      <c r="H388" s="41">
        <v>8</v>
      </c>
      <c r="I388" s="40">
        <v>1.61</v>
      </c>
      <c r="J388" s="40">
        <f>E388*H388*I388</f>
        <v>96.600000000000009</v>
      </c>
      <c r="K388" s="45">
        <f t="shared" ref="K388:K392" si="117">J388*1.2</f>
        <v>115.92</v>
      </c>
      <c r="L388" s="84" t="s">
        <v>105</v>
      </c>
      <c r="M388" s="140"/>
    </row>
    <row r="389" spans="1:13" s="4" customFormat="1" ht="16.5" customHeight="1" x14ac:dyDescent="0.2">
      <c r="A389" s="63"/>
      <c r="B389" s="52"/>
      <c r="C389" s="5"/>
      <c r="D389" s="40" t="s">
        <v>17</v>
      </c>
      <c r="E389" s="34">
        <v>0.26</v>
      </c>
      <c r="F389" s="40"/>
      <c r="G389" s="40"/>
      <c r="H389" s="41">
        <v>517</v>
      </c>
      <c r="I389" s="40"/>
      <c r="J389" s="40">
        <f>E389*H389</f>
        <v>134.42000000000002</v>
      </c>
      <c r="K389" s="45">
        <f t="shared" si="117"/>
        <v>161.304</v>
      </c>
      <c r="L389" s="84" t="s">
        <v>51</v>
      </c>
      <c r="M389" s="140"/>
    </row>
    <row r="390" spans="1:13" s="4" customFormat="1" ht="25.5" x14ac:dyDescent="0.2">
      <c r="A390" s="63"/>
      <c r="B390" s="52"/>
      <c r="C390" s="3"/>
      <c r="D390" s="19" t="s">
        <v>18</v>
      </c>
      <c r="E390" s="34">
        <v>7.5</v>
      </c>
      <c r="F390" s="40"/>
      <c r="G390" s="40"/>
      <c r="H390" s="41">
        <v>12</v>
      </c>
      <c r="I390" s="40"/>
      <c r="J390" s="40">
        <f>E390*H390</f>
        <v>90</v>
      </c>
      <c r="K390" s="45">
        <f t="shared" si="117"/>
        <v>108</v>
      </c>
      <c r="L390" s="84" t="s">
        <v>92</v>
      </c>
      <c r="M390" s="140"/>
    </row>
    <row r="391" spans="1:13" s="4" customFormat="1" ht="16.5" customHeight="1" x14ac:dyDescent="0.2">
      <c r="A391" s="63"/>
      <c r="B391" s="52"/>
      <c r="C391" s="5"/>
      <c r="D391" s="40" t="s">
        <v>20</v>
      </c>
      <c r="E391" s="34">
        <v>0.26</v>
      </c>
      <c r="F391" s="40"/>
      <c r="G391" s="40"/>
      <c r="H391" s="41">
        <v>358</v>
      </c>
      <c r="I391" s="40"/>
      <c r="J391" s="40">
        <f t="shared" ref="J391" si="118">E391*H391</f>
        <v>93.08</v>
      </c>
      <c r="K391" s="45">
        <f t="shared" si="117"/>
        <v>111.696</v>
      </c>
      <c r="L391" s="84" t="s">
        <v>69</v>
      </c>
      <c r="M391" s="140"/>
    </row>
    <row r="392" spans="1:13" s="4" customFormat="1" ht="16.5" customHeight="1" x14ac:dyDescent="0.2">
      <c r="A392" s="63"/>
      <c r="B392" s="52"/>
      <c r="C392" s="5"/>
      <c r="D392" s="40" t="s">
        <v>29</v>
      </c>
      <c r="E392" s="42">
        <v>1</v>
      </c>
      <c r="F392" s="36"/>
      <c r="G392" s="36"/>
      <c r="H392" s="41">
        <v>165</v>
      </c>
      <c r="I392" s="40"/>
      <c r="J392" s="40">
        <f>E392*H392</f>
        <v>165</v>
      </c>
      <c r="K392" s="45">
        <f t="shared" si="117"/>
        <v>198</v>
      </c>
      <c r="L392" s="43" t="s">
        <v>62</v>
      </c>
      <c r="M392" s="138"/>
    </row>
    <row r="393" spans="1:13" s="4" customFormat="1" ht="25.5" x14ac:dyDescent="0.2">
      <c r="A393" s="63">
        <v>94</v>
      </c>
      <c r="B393" s="66" t="s">
        <v>330</v>
      </c>
      <c r="C393" s="15" t="s">
        <v>331</v>
      </c>
      <c r="D393" s="37" t="s">
        <v>49</v>
      </c>
      <c r="E393" s="43"/>
      <c r="F393" s="40">
        <v>821</v>
      </c>
      <c r="G393" s="40"/>
      <c r="H393" s="43"/>
      <c r="I393" s="43"/>
      <c r="J393" s="40">
        <f>SUM(J394:J397)</f>
        <v>965.59202999999991</v>
      </c>
      <c r="K393" s="40">
        <f>SUM(K394:K397)</f>
        <v>1158.7104360000001</v>
      </c>
      <c r="L393" s="43"/>
      <c r="M393" s="142" t="s">
        <v>11</v>
      </c>
    </row>
    <row r="394" spans="1:13" s="4" customFormat="1" ht="25.5" x14ac:dyDescent="0.2">
      <c r="A394" s="63"/>
      <c r="B394" s="52"/>
      <c r="C394" s="5"/>
      <c r="D394" s="40" t="s">
        <v>12</v>
      </c>
      <c r="E394" s="34">
        <v>0.47699999999999998</v>
      </c>
      <c r="F394" s="40"/>
      <c r="G394" s="40"/>
      <c r="H394" s="41">
        <v>499</v>
      </c>
      <c r="I394" s="40">
        <v>1.61</v>
      </c>
      <c r="J394" s="40">
        <f>E394*H394*I394</f>
        <v>383.21703000000002</v>
      </c>
      <c r="K394" s="45">
        <f>J394*1.2</f>
        <v>459.86043599999999</v>
      </c>
      <c r="L394" s="120" t="s">
        <v>141</v>
      </c>
      <c r="M394" s="140"/>
    </row>
    <row r="395" spans="1:13" s="4" customFormat="1" ht="16.5" customHeight="1" x14ac:dyDescent="0.2">
      <c r="A395" s="63"/>
      <c r="B395" s="52"/>
      <c r="C395" s="5"/>
      <c r="D395" s="40" t="s">
        <v>17</v>
      </c>
      <c r="E395" s="34">
        <v>0.47699999999999998</v>
      </c>
      <c r="F395" s="40"/>
      <c r="G395" s="40"/>
      <c r="H395" s="41">
        <v>517</v>
      </c>
      <c r="I395" s="40"/>
      <c r="J395" s="40">
        <f>E395*H395</f>
        <v>246.60899999999998</v>
      </c>
      <c r="K395" s="45">
        <f t="shared" ref="K395:K397" si="119">J395*1.2</f>
        <v>295.93079999999998</v>
      </c>
      <c r="L395" s="120" t="s">
        <v>51</v>
      </c>
      <c r="M395" s="140"/>
    </row>
    <row r="396" spans="1:13" s="4" customFormat="1" ht="16.5" customHeight="1" x14ac:dyDescent="0.2">
      <c r="A396" s="63"/>
      <c r="B396" s="52"/>
      <c r="C396" s="5"/>
      <c r="D396" s="40" t="s">
        <v>20</v>
      </c>
      <c r="E396" s="34">
        <v>0.47699999999999998</v>
      </c>
      <c r="F396" s="40"/>
      <c r="G396" s="40"/>
      <c r="H396" s="41">
        <v>358</v>
      </c>
      <c r="I396" s="40"/>
      <c r="J396" s="40">
        <f t="shared" ref="J396" si="120">E396*H396</f>
        <v>170.76599999999999</v>
      </c>
      <c r="K396" s="45">
        <f t="shared" si="119"/>
        <v>204.91919999999999</v>
      </c>
      <c r="L396" s="120" t="s">
        <v>69</v>
      </c>
      <c r="M396" s="140"/>
    </row>
    <row r="397" spans="1:13" s="4" customFormat="1" ht="16.5" customHeight="1" x14ac:dyDescent="0.2">
      <c r="A397" s="63"/>
      <c r="B397" s="52"/>
      <c r="C397" s="5"/>
      <c r="D397" s="40" t="s">
        <v>29</v>
      </c>
      <c r="E397" s="42">
        <v>1</v>
      </c>
      <c r="F397" s="36"/>
      <c r="G397" s="36"/>
      <c r="H397" s="41">
        <v>165</v>
      </c>
      <c r="I397" s="40"/>
      <c r="J397" s="40">
        <f>E397*H397</f>
        <v>165</v>
      </c>
      <c r="K397" s="45">
        <f t="shared" si="119"/>
        <v>198</v>
      </c>
      <c r="L397" s="43" t="s">
        <v>62</v>
      </c>
      <c r="M397" s="138"/>
    </row>
    <row r="398" spans="1:13" s="4" customFormat="1" ht="25.5" x14ac:dyDescent="0.2">
      <c r="A398" s="63">
        <v>95</v>
      </c>
      <c r="B398" s="66" t="s">
        <v>332</v>
      </c>
      <c r="C398" s="15" t="s">
        <v>333</v>
      </c>
      <c r="D398" s="37" t="s">
        <v>49</v>
      </c>
      <c r="E398" s="43"/>
      <c r="F398" s="40">
        <v>64</v>
      </c>
      <c r="G398" s="40"/>
      <c r="H398" s="43"/>
      <c r="I398" s="43"/>
      <c r="J398" s="40">
        <f>SUM(J399:J401)</f>
        <v>202.32</v>
      </c>
      <c r="K398" s="40">
        <f>SUM(K399:K401)</f>
        <v>242.78399999999999</v>
      </c>
      <c r="L398" s="43"/>
      <c r="M398" s="142" t="s">
        <v>11</v>
      </c>
    </row>
    <row r="399" spans="1:13" s="4" customFormat="1" ht="25.5" x14ac:dyDescent="0.2">
      <c r="A399" s="63"/>
      <c r="B399" s="52"/>
      <c r="C399" s="3"/>
      <c r="D399" s="19" t="s">
        <v>16</v>
      </c>
      <c r="E399" s="34">
        <v>1.5</v>
      </c>
      <c r="F399" s="40"/>
      <c r="G399" s="40"/>
      <c r="H399" s="41">
        <v>8</v>
      </c>
      <c r="I399" s="40">
        <v>1.61</v>
      </c>
      <c r="J399" s="40">
        <f>E399*H399*I399</f>
        <v>19.32</v>
      </c>
      <c r="K399" s="45">
        <f t="shared" ref="K399:K401" si="121">J399*1.2</f>
        <v>23.184000000000001</v>
      </c>
      <c r="L399" s="120" t="s">
        <v>105</v>
      </c>
      <c r="M399" s="140"/>
    </row>
    <row r="400" spans="1:13" s="4" customFormat="1" ht="25.5" x14ac:dyDescent="0.2">
      <c r="A400" s="63"/>
      <c r="B400" s="52"/>
      <c r="C400" s="3"/>
      <c r="D400" s="19" t="s">
        <v>18</v>
      </c>
      <c r="E400" s="34">
        <v>1.5</v>
      </c>
      <c r="F400" s="40"/>
      <c r="G400" s="40"/>
      <c r="H400" s="41">
        <v>12</v>
      </c>
      <c r="I400" s="40"/>
      <c r="J400" s="40">
        <f>E400*H400</f>
        <v>18</v>
      </c>
      <c r="K400" s="45">
        <f t="shared" si="121"/>
        <v>21.599999999999998</v>
      </c>
      <c r="L400" s="120" t="s">
        <v>92</v>
      </c>
      <c r="M400" s="140"/>
    </row>
    <row r="401" spans="1:13" s="4" customFormat="1" ht="16.5" customHeight="1" thickBot="1" x14ac:dyDescent="0.25">
      <c r="A401" s="63"/>
      <c r="B401" s="52"/>
      <c r="C401" s="5"/>
      <c r="D401" s="40" t="s">
        <v>29</v>
      </c>
      <c r="E401" s="42">
        <v>1</v>
      </c>
      <c r="F401" s="36"/>
      <c r="G401" s="36"/>
      <c r="H401" s="41">
        <v>165</v>
      </c>
      <c r="I401" s="40"/>
      <c r="J401" s="40">
        <f>E401*H401</f>
        <v>165</v>
      </c>
      <c r="K401" s="45">
        <f t="shared" si="121"/>
        <v>198</v>
      </c>
      <c r="L401" s="43" t="s">
        <v>62</v>
      </c>
      <c r="M401" s="138"/>
    </row>
    <row r="402" spans="1:13" s="33" customFormat="1" ht="24.75" customHeight="1" thickBot="1" x14ac:dyDescent="0.25">
      <c r="A402" s="59"/>
      <c r="B402" s="49"/>
      <c r="C402" s="32" t="s">
        <v>194</v>
      </c>
      <c r="D402" s="49"/>
      <c r="E402" s="49"/>
      <c r="F402" s="49"/>
      <c r="G402" s="49"/>
      <c r="H402" s="49"/>
      <c r="I402" s="49"/>
      <c r="J402" s="49"/>
      <c r="K402" s="49"/>
      <c r="L402" s="49"/>
      <c r="M402" s="50"/>
    </row>
    <row r="403" spans="1:13" s="4" customFormat="1" ht="69" customHeight="1" x14ac:dyDescent="0.2">
      <c r="A403" s="62">
        <v>96</v>
      </c>
      <c r="B403" s="66" t="s">
        <v>195</v>
      </c>
      <c r="C403" s="88" t="s">
        <v>196</v>
      </c>
      <c r="D403" s="65" t="s">
        <v>197</v>
      </c>
      <c r="E403" s="42">
        <v>2</v>
      </c>
      <c r="F403" s="40">
        <v>101</v>
      </c>
      <c r="G403" s="40"/>
      <c r="H403" s="41">
        <v>302</v>
      </c>
      <c r="I403" s="40">
        <v>1.05</v>
      </c>
      <c r="J403" s="40">
        <f t="shared" ref="J403:J407" si="122">E403*H403*I403</f>
        <v>634.20000000000005</v>
      </c>
      <c r="K403" s="40">
        <f t="shared" ref="K403:K407" si="123">J403*1.2</f>
        <v>761.04000000000008</v>
      </c>
      <c r="L403" s="91" t="s">
        <v>198</v>
      </c>
      <c r="M403" s="94" t="s">
        <v>11</v>
      </c>
    </row>
    <row r="404" spans="1:13" s="4" customFormat="1" ht="51" x14ac:dyDescent="0.2">
      <c r="A404" s="62">
        <v>97</v>
      </c>
      <c r="B404" s="66" t="s">
        <v>199</v>
      </c>
      <c r="C404" s="88" t="s">
        <v>200</v>
      </c>
      <c r="D404" s="65" t="s">
        <v>197</v>
      </c>
      <c r="E404" s="42">
        <v>8</v>
      </c>
      <c r="F404" s="40">
        <v>2565</v>
      </c>
      <c r="G404" s="40"/>
      <c r="H404" s="41">
        <v>302</v>
      </c>
      <c r="I404" s="40">
        <v>1.05</v>
      </c>
      <c r="J404" s="40">
        <f t="shared" si="122"/>
        <v>2536.8000000000002</v>
      </c>
      <c r="K404" s="40">
        <f t="shared" si="123"/>
        <v>3044.1600000000003</v>
      </c>
      <c r="L404" s="91" t="s">
        <v>198</v>
      </c>
      <c r="M404" s="92" t="s">
        <v>11</v>
      </c>
    </row>
    <row r="405" spans="1:13" s="4" customFormat="1" ht="51" x14ac:dyDescent="0.2">
      <c r="A405" s="62">
        <v>98</v>
      </c>
      <c r="B405" s="66" t="s">
        <v>201</v>
      </c>
      <c r="C405" s="88" t="s">
        <v>237</v>
      </c>
      <c r="D405" s="65" t="s">
        <v>197</v>
      </c>
      <c r="E405" s="42">
        <v>4</v>
      </c>
      <c r="F405" s="40">
        <v>930</v>
      </c>
      <c r="G405" s="40"/>
      <c r="H405" s="41">
        <v>302</v>
      </c>
      <c r="I405" s="40">
        <v>1.05</v>
      </c>
      <c r="J405" s="40">
        <f t="shared" si="122"/>
        <v>1268.4000000000001</v>
      </c>
      <c r="K405" s="40">
        <f t="shared" si="123"/>
        <v>1522.0800000000002</v>
      </c>
      <c r="L405" s="91" t="s">
        <v>198</v>
      </c>
      <c r="M405" s="90" t="s">
        <v>11</v>
      </c>
    </row>
    <row r="406" spans="1:13" s="4" customFormat="1" ht="63.75" x14ac:dyDescent="0.2">
      <c r="A406" s="62">
        <v>99</v>
      </c>
      <c r="B406" s="66" t="s">
        <v>204</v>
      </c>
      <c r="C406" s="88" t="s">
        <v>203</v>
      </c>
      <c r="D406" s="65" t="s">
        <v>197</v>
      </c>
      <c r="E406" s="42">
        <v>9</v>
      </c>
      <c r="F406" s="40">
        <v>2886</v>
      </c>
      <c r="G406" s="40"/>
      <c r="H406" s="41">
        <v>302</v>
      </c>
      <c r="I406" s="40">
        <v>1.05</v>
      </c>
      <c r="J406" s="40">
        <f t="shared" si="122"/>
        <v>2853.9</v>
      </c>
      <c r="K406" s="40">
        <f t="shared" si="123"/>
        <v>3424.68</v>
      </c>
      <c r="L406" s="91" t="s">
        <v>198</v>
      </c>
      <c r="M406" s="90" t="s">
        <v>11</v>
      </c>
    </row>
    <row r="407" spans="1:13" s="4" customFormat="1" ht="51" x14ac:dyDescent="0.2">
      <c r="A407" s="63">
        <v>100</v>
      </c>
      <c r="B407" s="66" t="s">
        <v>205</v>
      </c>
      <c r="C407" s="88" t="s">
        <v>234</v>
      </c>
      <c r="D407" s="39" t="s">
        <v>202</v>
      </c>
      <c r="E407" s="43">
        <v>9</v>
      </c>
      <c r="F407" s="40">
        <v>5378.5</v>
      </c>
      <c r="G407" s="11"/>
      <c r="H407" s="40">
        <v>302</v>
      </c>
      <c r="I407" s="43">
        <v>1.05</v>
      </c>
      <c r="J407" s="40">
        <f t="shared" si="122"/>
        <v>2853.9</v>
      </c>
      <c r="K407" s="40">
        <f t="shared" si="123"/>
        <v>3424.68</v>
      </c>
      <c r="L407" s="91" t="s">
        <v>198</v>
      </c>
      <c r="M407" s="92" t="s">
        <v>238</v>
      </c>
    </row>
    <row r="408" spans="1:13" s="4" customFormat="1" ht="12.75" x14ac:dyDescent="0.2">
      <c r="A408" s="63"/>
      <c r="B408" s="52"/>
      <c r="C408" s="3"/>
      <c r="D408" s="65"/>
      <c r="E408" s="42"/>
      <c r="F408" s="40"/>
      <c r="G408" s="40"/>
      <c r="H408" s="41"/>
      <c r="I408" s="40"/>
      <c r="J408" s="40"/>
      <c r="K408" s="40"/>
      <c r="L408" s="91"/>
      <c r="M408" s="100"/>
    </row>
    <row r="409" spans="1:13" s="4" customFormat="1" ht="12.75" x14ac:dyDescent="0.2">
      <c r="A409" s="63"/>
      <c r="B409" s="52"/>
      <c r="C409" s="3"/>
      <c r="D409" s="40"/>
      <c r="E409" s="34"/>
      <c r="F409" s="40"/>
      <c r="G409" s="40"/>
      <c r="H409" s="41"/>
      <c r="I409" s="40"/>
      <c r="J409" s="40"/>
      <c r="K409" s="40"/>
      <c r="L409" s="91"/>
      <c r="M409" s="100"/>
    </row>
    <row r="410" spans="1:13" s="4" customFormat="1" ht="12.75" x14ac:dyDescent="0.2">
      <c r="A410" s="63"/>
      <c r="B410" s="52"/>
      <c r="C410" s="3"/>
      <c r="D410" s="40"/>
      <c r="E410" s="34"/>
      <c r="F410" s="40"/>
      <c r="G410" s="40"/>
      <c r="H410" s="41"/>
      <c r="I410" s="40"/>
      <c r="J410" s="40"/>
      <c r="K410" s="40"/>
      <c r="L410" s="91"/>
      <c r="M410" s="100"/>
    </row>
    <row r="411" spans="1:13" s="4" customFormat="1" ht="12.75" x14ac:dyDescent="0.2">
      <c r="A411" s="63"/>
      <c r="B411" s="52"/>
      <c r="C411" s="3"/>
      <c r="D411" s="40"/>
      <c r="E411" s="42"/>
      <c r="F411" s="36"/>
      <c r="G411" s="36"/>
      <c r="H411" s="41"/>
      <c r="I411" s="40"/>
      <c r="J411" s="40"/>
      <c r="K411" s="40"/>
      <c r="L411" s="43"/>
      <c r="M411" s="100"/>
    </row>
    <row r="413" spans="1:13" ht="12" customHeight="1" x14ac:dyDescent="0.2">
      <c r="B413" s="7"/>
    </row>
    <row r="414" spans="1:13" ht="26.25" customHeight="1" x14ac:dyDescent="0.3">
      <c r="B414" s="152" t="s">
        <v>193</v>
      </c>
      <c r="C414" s="152"/>
      <c r="D414" s="152"/>
      <c r="E414" s="152"/>
      <c r="F414" s="152"/>
      <c r="G414" s="152"/>
      <c r="H414" s="152"/>
      <c r="I414" s="152"/>
      <c r="J414" s="152"/>
      <c r="K414" s="152"/>
      <c r="L414" s="152"/>
      <c r="M414" s="152"/>
    </row>
  </sheetData>
  <mergeCells count="101">
    <mergeCell ref="M377:M385"/>
    <mergeCell ref="M386:M392"/>
    <mergeCell ref="M356:M362"/>
    <mergeCell ref="M363:M369"/>
    <mergeCell ref="M393:M397"/>
    <mergeCell ref="M398:M401"/>
    <mergeCell ref="M316:M318"/>
    <mergeCell ref="M319:M321"/>
    <mergeCell ref="M322:M324"/>
    <mergeCell ref="M325:M327"/>
    <mergeCell ref="M328:M330"/>
    <mergeCell ref="M331:M333"/>
    <mergeCell ref="M335:M337"/>
    <mergeCell ref="M338:M340"/>
    <mergeCell ref="M370:M376"/>
    <mergeCell ref="M341:M343"/>
    <mergeCell ref="M344:M346"/>
    <mergeCell ref="M351:M353"/>
    <mergeCell ref="A311:M311"/>
    <mergeCell ref="M285:M287"/>
    <mergeCell ref="M288:M290"/>
    <mergeCell ref="M237:M241"/>
    <mergeCell ref="M242:M244"/>
    <mergeCell ref="M245:M249"/>
    <mergeCell ref="M250:M253"/>
    <mergeCell ref="M255:M258"/>
    <mergeCell ref="M259:M263"/>
    <mergeCell ref="M264:M266"/>
    <mergeCell ref="M294:M301"/>
    <mergeCell ref="M307:M309"/>
    <mergeCell ref="M302:M306"/>
    <mergeCell ref="M291:M293"/>
    <mergeCell ref="B1:M1"/>
    <mergeCell ref="B2:M2"/>
    <mergeCell ref="H4:H5"/>
    <mergeCell ref="K4:K5"/>
    <mergeCell ref="E4:E5"/>
    <mergeCell ref="D4:D6"/>
    <mergeCell ref="F4:F5"/>
    <mergeCell ref="J4:J5"/>
    <mergeCell ref="M4:M6"/>
    <mergeCell ref="B4:B6"/>
    <mergeCell ref="C4:C6"/>
    <mergeCell ref="G4:G6"/>
    <mergeCell ref="L4:L5"/>
    <mergeCell ref="M141:M145"/>
    <mergeCell ref="M41:M48"/>
    <mergeCell ref="A4:A6"/>
    <mergeCell ref="A7:M7"/>
    <mergeCell ref="M13:M16"/>
    <mergeCell ref="M31:M35"/>
    <mergeCell ref="M20:M22"/>
    <mergeCell ref="M49:M54"/>
    <mergeCell ref="B414:M414"/>
    <mergeCell ref="I4:I6"/>
    <mergeCell ref="M198:M200"/>
    <mergeCell ref="M191:M193"/>
    <mergeCell ref="M9:M12"/>
    <mergeCell ref="M201:M204"/>
    <mergeCell ref="M313:M315"/>
    <mergeCell ref="M222:M224"/>
    <mergeCell ref="M225:M232"/>
    <mergeCell ref="M36:M40"/>
    <mergeCell ref="M23:M30"/>
    <mergeCell ref="M163:M165"/>
    <mergeCell ref="M158:M162"/>
    <mergeCell ref="M55:M62"/>
    <mergeCell ref="M93:M95"/>
    <mergeCell ref="M101:M103"/>
    <mergeCell ref="M63:M65"/>
    <mergeCell ref="M67:M71"/>
    <mergeCell ref="M73:M77"/>
    <mergeCell ref="M78:M80"/>
    <mergeCell ref="M82:M86"/>
    <mergeCell ref="M88:M92"/>
    <mergeCell ref="M96:M100"/>
    <mergeCell ref="M104:M108"/>
    <mergeCell ref="M136:M140"/>
    <mergeCell ref="M109:M111"/>
    <mergeCell ref="M112:M114"/>
    <mergeCell ref="M115:M119"/>
    <mergeCell ref="M120:M124"/>
    <mergeCell ref="M125:M129"/>
    <mergeCell ref="M130:M135"/>
    <mergeCell ref="M146:M150"/>
    <mergeCell ref="M151:M155"/>
    <mergeCell ref="M171:M173"/>
    <mergeCell ref="M268:M272"/>
    <mergeCell ref="M273:M275"/>
    <mergeCell ref="M276:M279"/>
    <mergeCell ref="M280:M282"/>
    <mergeCell ref="M219:M221"/>
    <mergeCell ref="M175:M179"/>
    <mergeCell ref="M180:M184"/>
    <mergeCell ref="M205:M209"/>
    <mergeCell ref="M216:M218"/>
    <mergeCell ref="M211:M215"/>
    <mergeCell ref="M166:M170"/>
    <mergeCell ref="M186:M190"/>
    <mergeCell ref="M194:M197"/>
    <mergeCell ref="M233:M23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C268 C273 C276 C280 C348:C351 C393 C398">
      <formula1>900</formula1>
    </dataValidation>
  </dataValidations>
  <pageMargins left="0.78740157480314965" right="0.19685039370078741" top="0.39370078740157483" bottom="0.39370078740157483" header="0.31496062992125984" footer="0.31496062992125984"/>
  <pageSetup paperSize="9" scale="67" fitToHeight="18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УНЦ</vt:lpstr>
      <vt:lpstr>Лист1</vt:lpstr>
      <vt:lpstr>УНЦ!Заголовки_для_печати</vt:lpstr>
      <vt:lpstr>УНЦ!Область_печати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2024-03-28T21:16:11Z</dcterms:modified>
</cp:coreProperties>
</file>