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УНЦ" sheetId="2" r:id="rId1"/>
  </sheets>
  <definedNames>
    <definedName name="_xlnm.Print_Titles" localSheetId="0">УНЦ!$4:$6</definedName>
    <definedName name="_xlnm.Print_Area" localSheetId="0">УНЦ!$A$1:$M$277</definedName>
  </definedNames>
  <calcPr calcId="162913"/>
</workbook>
</file>

<file path=xl/calcChain.xml><?xml version="1.0" encoding="utf-8"?>
<calcChain xmlns="http://schemas.openxmlformats.org/spreadsheetml/2006/main">
  <c r="K173" i="2" l="1"/>
  <c r="J268" i="2" l="1"/>
  <c r="K268" i="2" s="1"/>
  <c r="J267" i="2"/>
  <c r="K267" i="2" s="1"/>
  <c r="J263" i="2"/>
  <c r="K263" i="2" s="1"/>
  <c r="J261" i="2"/>
  <c r="K261" i="2" s="1"/>
  <c r="J265" i="2"/>
  <c r="K265" i="2" s="1"/>
  <c r="J264" i="2"/>
  <c r="K264" i="2" s="1"/>
  <c r="J262" i="2"/>
  <c r="K262" i="2" s="1"/>
  <c r="J260" i="2"/>
  <c r="K260" i="2" s="1"/>
  <c r="J259" i="2" l="1"/>
  <c r="K259" i="2"/>
  <c r="J222" i="2" l="1"/>
  <c r="K222" i="2" s="1"/>
  <c r="J221" i="2"/>
  <c r="K221" i="2" s="1"/>
  <c r="J219" i="2"/>
  <c r="K219" i="2" s="1"/>
  <c r="J218" i="2"/>
  <c r="K218" i="2" s="1"/>
  <c r="K201" i="2"/>
  <c r="J188" i="2" l="1"/>
  <c r="K188" i="2" s="1"/>
  <c r="J182" i="2"/>
  <c r="K182" i="2" s="1"/>
  <c r="J177" i="2"/>
  <c r="K177" i="2" s="1"/>
  <c r="J176" i="2"/>
  <c r="K176" i="2" s="1"/>
  <c r="J164" i="2"/>
  <c r="K164" i="2" s="1"/>
  <c r="J163" i="2"/>
  <c r="K163" i="2" s="1"/>
  <c r="J162" i="2"/>
  <c r="K162" i="2" s="1"/>
  <c r="J157" i="2"/>
  <c r="K157" i="2" s="1"/>
  <c r="J156" i="2"/>
  <c r="K156" i="2" s="1"/>
  <c r="J155" i="2"/>
  <c r="K155" i="2" s="1"/>
  <c r="K148" i="2"/>
  <c r="J147" i="2"/>
  <c r="K147" i="2" s="1"/>
  <c r="J146" i="2"/>
  <c r="K146" i="2" s="1"/>
  <c r="J143" i="2"/>
  <c r="K143" i="2" s="1"/>
  <c r="J142" i="2"/>
  <c r="K142" i="2" s="1"/>
  <c r="J141" i="2"/>
  <c r="K141" i="2" s="1"/>
  <c r="J140" i="2"/>
  <c r="K103" i="2"/>
  <c r="J102" i="2"/>
  <c r="K102" i="2" s="1"/>
  <c r="J101" i="2"/>
  <c r="K101" i="2" s="1"/>
  <c r="J93" i="2"/>
  <c r="K93" i="2" s="1"/>
  <c r="J91" i="2"/>
  <c r="K91" i="2" s="1"/>
  <c r="K88" i="2"/>
  <c r="J87" i="2"/>
  <c r="K87" i="2" s="1"/>
  <c r="J86" i="2"/>
  <c r="K86" i="2" s="1"/>
  <c r="K80" i="2"/>
  <c r="J79" i="2"/>
  <c r="K79" i="2" s="1"/>
  <c r="J78" i="2"/>
  <c r="K78" i="2" s="1"/>
  <c r="K52" i="2"/>
  <c r="J51" i="2"/>
  <c r="K51" i="2" s="1"/>
  <c r="J50" i="2"/>
  <c r="K50" i="2" s="1"/>
  <c r="K33" i="2"/>
  <c r="J32" i="2"/>
  <c r="K32" i="2" s="1"/>
  <c r="J31" i="2"/>
  <c r="K31" i="2" s="1"/>
  <c r="K140" i="2" l="1"/>
  <c r="J139" i="2"/>
  <c r="J175" i="2"/>
  <c r="K175" i="2"/>
  <c r="K139" i="2"/>
  <c r="J68" i="2" l="1"/>
  <c r="K68" i="2" s="1"/>
  <c r="J69" i="2"/>
  <c r="K69" i="2" s="1"/>
  <c r="J21" i="2"/>
  <c r="K21" i="2" s="1"/>
  <c r="J22" i="2"/>
  <c r="K22" i="2" s="1"/>
  <c r="K20" i="2" l="1"/>
  <c r="K67" i="2"/>
  <c r="J20" i="2"/>
  <c r="J67" i="2"/>
  <c r="K197" i="2"/>
  <c r="K181" i="2"/>
  <c r="J211" i="2" l="1"/>
  <c r="K211" i="2" s="1"/>
  <c r="J209" i="2"/>
  <c r="K209" i="2" s="1"/>
  <c r="J213" i="2"/>
  <c r="K213" i="2" s="1"/>
  <c r="J212" i="2"/>
  <c r="K212" i="2" s="1"/>
  <c r="J210" i="2"/>
  <c r="K210" i="2" s="1"/>
  <c r="J208" i="2"/>
  <c r="K208" i="2" s="1"/>
  <c r="J258" i="2"/>
  <c r="K258" i="2" s="1"/>
  <c r="J257" i="2"/>
  <c r="K257" i="2" s="1"/>
  <c r="J256" i="2"/>
  <c r="K256" i="2" s="1"/>
  <c r="J255" i="2"/>
  <c r="K255" i="2" s="1"/>
  <c r="J253" i="2"/>
  <c r="K253" i="2" s="1"/>
  <c r="J252" i="2"/>
  <c r="K252" i="2" s="1"/>
  <c r="J251" i="2"/>
  <c r="K251" i="2" s="1"/>
  <c r="J250" i="2"/>
  <c r="K250" i="2" s="1"/>
  <c r="J248" i="2"/>
  <c r="K248" i="2" s="1"/>
  <c r="J247" i="2"/>
  <c r="K247" i="2" s="1"/>
  <c r="J246" i="2"/>
  <c r="K246" i="2" s="1"/>
  <c r="J245" i="2"/>
  <c r="K245" i="2" s="1"/>
  <c r="J243" i="2"/>
  <c r="K243" i="2" s="1"/>
  <c r="J242" i="2"/>
  <c r="K242" i="2" s="1"/>
  <c r="J241" i="2"/>
  <c r="K241" i="2" s="1"/>
  <c r="J240" i="2"/>
  <c r="K240" i="2" s="1"/>
  <c r="J238" i="2"/>
  <c r="K238" i="2" s="1"/>
  <c r="J237" i="2"/>
  <c r="K237" i="2" s="1"/>
  <c r="J236" i="2"/>
  <c r="K236" i="2" s="1"/>
  <c r="J235" i="2"/>
  <c r="K235" i="2" s="1"/>
  <c r="J231" i="2"/>
  <c r="K231" i="2" s="1"/>
  <c r="J229" i="2"/>
  <c r="K229" i="2" s="1"/>
  <c r="J233" i="2"/>
  <c r="K233" i="2" s="1"/>
  <c r="J232" i="2"/>
  <c r="K232" i="2" s="1"/>
  <c r="J230" i="2"/>
  <c r="K230" i="2" s="1"/>
  <c r="J228" i="2"/>
  <c r="K228" i="2" s="1"/>
  <c r="K244" i="2" l="1"/>
  <c r="K249" i="2"/>
  <c r="J254" i="2"/>
  <c r="K254" i="2"/>
  <c r="K207" i="2"/>
  <c r="J207" i="2"/>
  <c r="J249" i="2"/>
  <c r="J244" i="2"/>
  <c r="J239" i="2"/>
  <c r="K239" i="2"/>
  <c r="K234" i="2"/>
  <c r="J234" i="2"/>
  <c r="K227" i="2"/>
  <c r="J227" i="2"/>
  <c r="J225" i="2"/>
  <c r="K225" i="2" s="1"/>
  <c r="J224" i="2"/>
  <c r="K224" i="2" s="1"/>
  <c r="K223" i="2" l="1"/>
  <c r="K220" i="2"/>
  <c r="J223" i="2"/>
  <c r="J220" i="2"/>
  <c r="J205" i="2" l="1"/>
  <c r="K205" i="2" s="1"/>
  <c r="J204" i="2"/>
  <c r="K204" i="2" s="1"/>
  <c r="J203" i="2"/>
  <c r="K203" i="2" s="1"/>
  <c r="J202" i="2"/>
  <c r="K202" i="2" s="1"/>
  <c r="J200" i="2"/>
  <c r="K200" i="2" s="1"/>
  <c r="J199" i="2"/>
  <c r="K199" i="2" s="1"/>
  <c r="J196" i="2"/>
  <c r="K196" i="2" s="1"/>
  <c r="J195" i="2"/>
  <c r="K195" i="2" s="1"/>
  <c r="K193" i="2"/>
  <c r="J192" i="2"/>
  <c r="K192" i="2" s="1"/>
  <c r="J191" i="2"/>
  <c r="K191" i="2" s="1"/>
  <c r="H186" i="2"/>
  <c r="J189" i="2"/>
  <c r="K189" i="2" s="1"/>
  <c r="J187" i="2"/>
  <c r="J198" i="2" l="1"/>
  <c r="K198" i="2"/>
  <c r="K194" i="2"/>
  <c r="J194" i="2"/>
  <c r="J190" i="2"/>
  <c r="J186" i="2"/>
  <c r="K190" i="2"/>
  <c r="K186" i="2"/>
  <c r="J138" i="2" l="1"/>
  <c r="K138" i="2" s="1"/>
  <c r="J137" i="2"/>
  <c r="K137" i="2" s="1"/>
  <c r="J136" i="2"/>
  <c r="K136" i="2" s="1"/>
  <c r="J135" i="2"/>
  <c r="K135" i="2" s="1"/>
  <c r="J133" i="2"/>
  <c r="K133" i="2" s="1"/>
  <c r="J132" i="2"/>
  <c r="K132" i="2" s="1"/>
  <c r="J131" i="2"/>
  <c r="K131" i="2" s="1"/>
  <c r="J130" i="2"/>
  <c r="K130" i="2" s="1"/>
  <c r="J128" i="2"/>
  <c r="K128" i="2" s="1"/>
  <c r="J127" i="2"/>
  <c r="K127" i="2" s="1"/>
  <c r="J126" i="2"/>
  <c r="K126" i="2" s="1"/>
  <c r="J125" i="2"/>
  <c r="K125" i="2" s="1"/>
  <c r="J123" i="2"/>
  <c r="K123" i="2" s="1"/>
  <c r="J122" i="2"/>
  <c r="K122" i="2" s="1"/>
  <c r="J121" i="2"/>
  <c r="K121" i="2" s="1"/>
  <c r="J120" i="2"/>
  <c r="K120" i="2" s="1"/>
  <c r="J118" i="2"/>
  <c r="K118" i="2" s="1"/>
  <c r="J117" i="2"/>
  <c r="K117" i="2" s="1"/>
  <c r="J116" i="2"/>
  <c r="K116" i="2" s="1"/>
  <c r="J115" i="2"/>
  <c r="K115" i="2" s="1"/>
  <c r="J113" i="2"/>
  <c r="K113" i="2" s="1"/>
  <c r="J112" i="2"/>
  <c r="K112" i="2" s="1"/>
  <c r="J111" i="2"/>
  <c r="K111" i="2" s="1"/>
  <c r="J110" i="2"/>
  <c r="K110" i="2" s="1"/>
  <c r="J108" i="2"/>
  <c r="K108" i="2" s="1"/>
  <c r="J107" i="2"/>
  <c r="K107" i="2" s="1"/>
  <c r="J106" i="2"/>
  <c r="K106" i="2" s="1"/>
  <c r="J105" i="2"/>
  <c r="K105" i="2" s="1"/>
  <c r="J100" i="2"/>
  <c r="K100" i="2" s="1"/>
  <c r="J99" i="2"/>
  <c r="K99" i="2" s="1"/>
  <c r="J98" i="2"/>
  <c r="K98" i="2" s="1"/>
  <c r="J97" i="2"/>
  <c r="J95" i="2"/>
  <c r="K95" i="2" s="1"/>
  <c r="J94" i="2"/>
  <c r="K94" i="2" s="1"/>
  <c r="J92" i="2"/>
  <c r="K92" i="2" s="1"/>
  <c r="J90" i="2"/>
  <c r="K90" i="2" s="1"/>
  <c r="J85" i="2"/>
  <c r="K85" i="2" s="1"/>
  <c r="J84" i="2"/>
  <c r="K84" i="2" s="1"/>
  <c r="J83" i="2"/>
  <c r="K83" i="2" s="1"/>
  <c r="J82" i="2"/>
  <c r="J77" i="2"/>
  <c r="K77" i="2" s="1"/>
  <c r="J76" i="2"/>
  <c r="K76" i="2" s="1"/>
  <c r="J75" i="2"/>
  <c r="K75" i="2" s="1"/>
  <c r="J74" i="2"/>
  <c r="J72" i="2"/>
  <c r="K72" i="2" s="1"/>
  <c r="J71" i="2"/>
  <c r="K71" i="2" s="1"/>
  <c r="J66" i="2"/>
  <c r="K66" i="2" s="1"/>
  <c r="J65" i="2"/>
  <c r="K65" i="2" s="1"/>
  <c r="J64" i="2"/>
  <c r="K64" i="2" s="1"/>
  <c r="J63" i="2"/>
  <c r="K63" i="2" s="1"/>
  <c r="J61" i="2"/>
  <c r="K61" i="2" s="1"/>
  <c r="J60" i="2"/>
  <c r="K60" i="2" s="1"/>
  <c r="J59" i="2"/>
  <c r="K59" i="2" s="1"/>
  <c r="J58" i="2"/>
  <c r="K58" i="2" s="1"/>
  <c r="J56" i="2"/>
  <c r="K56" i="2" s="1"/>
  <c r="J55" i="2"/>
  <c r="K55" i="2" s="1"/>
  <c r="K97" i="2" l="1"/>
  <c r="K96" i="2" s="1"/>
  <c r="J96" i="2"/>
  <c r="J81" i="2"/>
  <c r="K82" i="2"/>
  <c r="K81" i="2" s="1"/>
  <c r="K74" i="2"/>
  <c r="K73" i="2" s="1"/>
  <c r="J73" i="2"/>
  <c r="J54" i="2"/>
  <c r="K134" i="2"/>
  <c r="J134" i="2"/>
  <c r="J129" i="2"/>
  <c r="K129" i="2"/>
  <c r="K124" i="2"/>
  <c r="J124" i="2"/>
  <c r="K119" i="2"/>
  <c r="J119" i="2"/>
  <c r="J114" i="2"/>
  <c r="K114" i="2"/>
  <c r="K104" i="2"/>
  <c r="K109" i="2"/>
  <c r="J109" i="2"/>
  <c r="J104" i="2"/>
  <c r="K54" i="2"/>
  <c r="J89" i="2"/>
  <c r="K89" i="2"/>
  <c r="K70" i="2"/>
  <c r="J70" i="2"/>
  <c r="J62" i="2"/>
  <c r="K62" i="2"/>
  <c r="J57" i="2"/>
  <c r="K57" i="2"/>
  <c r="J53" i="2" l="1"/>
  <c r="K53" i="2" s="1"/>
  <c r="J49" i="2" l="1"/>
  <c r="K49" i="2" s="1"/>
  <c r="J48" i="2"/>
  <c r="K48" i="2" s="1"/>
  <c r="J47" i="2"/>
  <c r="K47" i="2" s="1"/>
  <c r="J46" i="2"/>
  <c r="J44" i="2"/>
  <c r="K44" i="2" s="1"/>
  <c r="J43" i="2"/>
  <c r="K43" i="2" s="1"/>
  <c r="J42" i="2"/>
  <c r="K42" i="2" s="1"/>
  <c r="J41" i="2"/>
  <c r="K41" i="2" s="1"/>
  <c r="J39" i="2"/>
  <c r="K39" i="2" s="1"/>
  <c r="K46" i="2" l="1"/>
  <c r="K45" i="2" s="1"/>
  <c r="J45" i="2"/>
  <c r="K40" i="2"/>
  <c r="J40" i="2"/>
  <c r="J185" i="2" l="1"/>
  <c r="K185" i="2" s="1"/>
  <c r="J184" i="2"/>
  <c r="K184" i="2" s="1"/>
  <c r="J183" i="2"/>
  <c r="K183" i="2" s="1"/>
  <c r="J180" i="2"/>
  <c r="K180" i="2" s="1"/>
  <c r="J179" i="2"/>
  <c r="K179" i="2" s="1"/>
  <c r="J174" i="2"/>
  <c r="K174" i="2" s="1"/>
  <c r="K172" i="2" s="1"/>
  <c r="J38" i="2"/>
  <c r="K38" i="2" s="1"/>
  <c r="J37" i="2"/>
  <c r="K37" i="2" s="1"/>
  <c r="J36" i="2"/>
  <c r="K36" i="2" s="1"/>
  <c r="J35" i="2"/>
  <c r="K35" i="2" s="1"/>
  <c r="J30" i="2"/>
  <c r="K30" i="2" s="1"/>
  <c r="J29" i="2"/>
  <c r="K29" i="2" s="1"/>
  <c r="J28" i="2"/>
  <c r="K28" i="2" s="1"/>
  <c r="J27" i="2"/>
  <c r="J25" i="2"/>
  <c r="K25" i="2" s="1"/>
  <c r="J24" i="2"/>
  <c r="K24" i="2" s="1"/>
  <c r="K27" i="2" l="1"/>
  <c r="K26" i="2" s="1"/>
  <c r="J26" i="2"/>
  <c r="K23" i="2"/>
  <c r="J172" i="2"/>
  <c r="K178" i="2"/>
  <c r="J178" i="2"/>
  <c r="J23" i="2"/>
  <c r="K145" i="2"/>
  <c r="J145" i="2"/>
  <c r="K34" i="2"/>
  <c r="J34" i="2"/>
  <c r="J19" i="2"/>
  <c r="K19" i="2" s="1"/>
  <c r="J18" i="2"/>
  <c r="K18" i="2" s="1"/>
  <c r="J17" i="2"/>
  <c r="K17" i="2" s="1"/>
  <c r="J16" i="2"/>
  <c r="K16" i="2" s="1"/>
  <c r="J15" i="2" l="1"/>
  <c r="K15" i="2"/>
  <c r="J217" i="2" l="1"/>
  <c r="K217" i="2"/>
  <c r="J14" i="2"/>
  <c r="K14" i="2" s="1"/>
  <c r="J13" i="2" l="1"/>
  <c r="K13" i="2" s="1"/>
  <c r="J12" i="2"/>
  <c r="K12" i="2" s="1"/>
  <c r="J11" i="2"/>
  <c r="K11" i="2" s="1"/>
  <c r="J10" i="2"/>
  <c r="K10" i="2" s="1"/>
  <c r="K9" i="2" l="1"/>
  <c r="J9" i="2"/>
  <c r="K167" i="2" l="1"/>
  <c r="J166" i="2"/>
  <c r="K166" i="2" s="1"/>
  <c r="J165" i="2"/>
  <c r="K160" i="2"/>
  <c r="J159" i="2"/>
  <c r="K159" i="2" s="1"/>
  <c r="J158" i="2"/>
  <c r="J153" i="2"/>
  <c r="K153" i="2" s="1"/>
  <c r="J152" i="2"/>
  <c r="K152" i="2" s="1"/>
  <c r="J150" i="2"/>
  <c r="K150" i="2" s="1"/>
  <c r="K165" i="2" l="1"/>
  <c r="K161" i="2" s="1"/>
  <c r="J161" i="2"/>
  <c r="K158" i="2"/>
  <c r="K154" i="2" s="1"/>
  <c r="J154" i="2"/>
  <c r="J151" i="2"/>
  <c r="K151" i="2"/>
  <c r="J171" i="2" l="1"/>
  <c r="K171" i="2" s="1"/>
  <c r="J170" i="2"/>
  <c r="K170" i="2" s="1"/>
  <c r="J169" i="2"/>
  <c r="K169" i="2" s="1"/>
  <c r="K168" i="2" l="1"/>
  <c r="J168" i="2"/>
</calcChain>
</file>

<file path=xl/sharedStrings.xml><?xml version="1.0" encoding="utf-8"?>
<sst xmlns="http://schemas.openxmlformats.org/spreadsheetml/2006/main" count="639" uniqueCount="212">
  <si>
    <t>Наименование объекта</t>
  </si>
  <si>
    <t>Номер расценки УНЦ</t>
  </si>
  <si>
    <t xml:space="preserve"> тыс. руб</t>
  </si>
  <si>
    <t>П5-01</t>
  </si>
  <si>
    <t>Приказ Минэнерго России № 75 от 08.02.16.</t>
  </si>
  <si>
    <t>СИП-3 1*70</t>
  </si>
  <si>
    <t>блочный тип</t>
  </si>
  <si>
    <t>киосковый тип</t>
  </si>
  <si>
    <t>Протяженность ЛЭП, мощность ТП</t>
  </si>
  <si>
    <t>Полная
стоимость 
строительства по ИПР (с НДС)</t>
  </si>
  <si>
    <t>Примечание</t>
  </si>
  <si>
    <t>Наименование УНЦ, тип ТП, марка провода (кабеля)</t>
  </si>
  <si>
    <t>Стоимость проекта не превышает расходы по УНЦ</t>
  </si>
  <si>
    <t>УНЦ СМР (1км)</t>
  </si>
  <si>
    <t>в отношении которых Минэнерго России установлены укрупненные нормативы цены (приказ Минэнерго России от 17.01.2019 г. № 10)</t>
  </si>
  <si>
    <t>Коэффициент перехода</t>
  </si>
  <si>
    <t>Л1-02-1
Ц2-77-2</t>
  </si>
  <si>
    <t>УНЦ СМР (1тн опор)</t>
  </si>
  <si>
    <t>УНЦ опор (1км)</t>
  </si>
  <si>
    <t>УНЦ опор (1тн опор)</t>
  </si>
  <si>
    <t>Л3-02-1</t>
  </si>
  <si>
    <t>УНЦ СИП</t>
  </si>
  <si>
    <t>Л7-04-3</t>
  </si>
  <si>
    <t>П3-02</t>
  </si>
  <si>
    <t>Л7-05-3</t>
  </si>
  <si>
    <t>УНЦ ячейки</t>
  </si>
  <si>
    <t>В3-01-1
Ц1-52-2</t>
  </si>
  <si>
    <t>П6-06</t>
  </si>
  <si>
    <t>УНЦ КЛ (1 км)</t>
  </si>
  <si>
    <t>УНЦ транш (1 км по трассе)</t>
  </si>
  <si>
    <t>ПИР ВЛ (1 ед)</t>
  </si>
  <si>
    <t>ПИР (1 объект)</t>
  </si>
  <si>
    <t>ПИР КЛ (1 км по трассе)</t>
  </si>
  <si>
    <t>Б2-02-4</t>
  </si>
  <si>
    <t>АВБбШв 4*240</t>
  </si>
  <si>
    <t>К3-10-1
Ц1-52-7</t>
  </si>
  <si>
    <t>Б2-01-3</t>
  </si>
  <si>
    <t>К1-04-2
Ц1-52-7</t>
  </si>
  <si>
    <t>Б2-02-3</t>
  </si>
  <si>
    <t>ААБл 3*95</t>
  </si>
  <si>
    <t>км, тн, ед, объект, кв.м</t>
  </si>
  <si>
    <t xml:space="preserve">Норматив цены по УНЦ за 1 км, 1 тн, 1 ед, 1 объекта, 1 кв.м (без НДС) </t>
  </si>
  <si>
    <t>Стоимость по УНЦ за кол-во км, тн, ед, объектов, кв.м (без НДС)</t>
  </si>
  <si>
    <t>Идентификатор инвестиционного проекта</t>
  </si>
  <si>
    <t>Б2-01-4</t>
  </si>
  <si>
    <t>Э3-06-2
Ц1-52-5</t>
  </si>
  <si>
    <t>К3-06-1
Ц1-52-7</t>
  </si>
  <si>
    <t>СИП-2 4х95</t>
  </si>
  <si>
    <t>Л3-01-1</t>
  </si>
  <si>
    <t>Э1-07-1
Ц1-52-5</t>
  </si>
  <si>
    <t>СИП-2 4х70</t>
  </si>
  <si>
    <t>Л7-24-2</t>
  </si>
  <si>
    <t>УНЦ здания (1 ед)</t>
  </si>
  <si>
    <t>П3-01</t>
  </si>
  <si>
    <t>УНЦ реклоузера (1 ячейка)</t>
  </si>
  <si>
    <t>В7-01
Ц1-52-4</t>
  </si>
  <si>
    <t>J_C2.2.200.2019</t>
  </si>
  <si>
    <t>Строительство 10КЛ-0,4кВ от БКТП-2х1250 до административного здания д.Ватутинки ул.Офицерская влд.11</t>
  </si>
  <si>
    <t>Строительство БКТП-2х250 (пож.депо) п.Воскресенское</t>
  </si>
  <si>
    <t>Строительство 2 реклоузеров п.Воскресенское</t>
  </si>
  <si>
    <t>Строительство КЛ-10кВ от ф.4 с РТП-42/ПС-434 до БКТП-2х250 п.Воскресенское</t>
  </si>
  <si>
    <t>Строительство КЛ-10кВ от ф.13 с РТП-42/ПС-434 до БКТП-2х250 п.Воскресенское</t>
  </si>
  <si>
    <t>Технологическое присоединение до 15 кВт</t>
  </si>
  <si>
    <t>Л7-27-2</t>
  </si>
  <si>
    <t>Э1-05-1
Ц1-52-5</t>
  </si>
  <si>
    <t>Технологическое присоединение свыше 150 кВт</t>
  </si>
  <si>
    <t>1.2. Реконструкция, модернизация, техническое перевооружение</t>
  </si>
  <si>
    <t>1.1. Технологическое присоединение</t>
  </si>
  <si>
    <t>Реконструкция трансформаторных подстанций</t>
  </si>
  <si>
    <t>Реконструкция линий электропередачи</t>
  </si>
  <si>
    <t>Э1-06-1
Ц1-52-5</t>
  </si>
  <si>
    <t>L_C2.26.2021</t>
  </si>
  <si>
    <t>Строительство ВЛ-0,4кВ от КТП-1х160 до жилых домов д.Богородское</t>
  </si>
  <si>
    <t>L_C2.27.2021</t>
  </si>
  <si>
    <t>Строительство КТП-1х250 д.Богородское</t>
  </si>
  <si>
    <t>L_C2.5.2021</t>
  </si>
  <si>
    <t>L_C2.6.2021</t>
  </si>
  <si>
    <t>L_C2.7.2021</t>
  </si>
  <si>
    <t>L_C2.8.2021</t>
  </si>
  <si>
    <t>СИП-3 1*95</t>
  </si>
  <si>
    <t>Л4-01-1</t>
  </si>
  <si>
    <t>L_C2.40.2021</t>
  </si>
  <si>
    <t>СИП-2 4х50</t>
  </si>
  <si>
    <t>Л7-20-2</t>
  </si>
  <si>
    <t>Строительство ВЛ-0,4кВ от ТП-730 до жилого дома с.Вороново</t>
  </si>
  <si>
    <t>L_C2.44.2021</t>
  </si>
  <si>
    <t>Строительство КТП-1х400 СНТ "Вишняки" д.Ерино</t>
  </si>
  <si>
    <t>L_C2.45.2021</t>
  </si>
  <si>
    <t>Строительство КРН-10кВ СНТ "Вишняки" д.Ерино</t>
  </si>
  <si>
    <t>L_C2.46.2021</t>
  </si>
  <si>
    <t>Строительство ВЛ-10кВ от ПС-592 до КТП-1х400 п.Ерино</t>
  </si>
  <si>
    <t>L_C2.47.2021</t>
  </si>
  <si>
    <t>Строительство ВЛ-0,4кВ от КТП-1х400 до участков СНТ "Вишняки" п.Ерино</t>
  </si>
  <si>
    <t>Технологическое присоединение до 150 кВт</t>
  </si>
  <si>
    <t>L_C2.51.2022</t>
  </si>
  <si>
    <t>Строительство ВЛ-0,4кВ от ТП-1138 до нежилого помещения п.ЛМС</t>
  </si>
  <si>
    <t>L_C2.53.2022</t>
  </si>
  <si>
    <t>Строительство КТП-1х400 магазин п.Щапово</t>
  </si>
  <si>
    <t>1х400</t>
  </si>
  <si>
    <t>L_C2.55.2022</t>
  </si>
  <si>
    <t>Строительство КВЛ-10кВ от ф.4 с ПС-706 до КТП-1х400 п.Щапово</t>
  </si>
  <si>
    <t>Л7-07-3</t>
  </si>
  <si>
    <t>L_C2.63.2021</t>
  </si>
  <si>
    <t>Строительство КТП-1х160 д.Сальково</t>
  </si>
  <si>
    <t>L_C2.64.2021</t>
  </si>
  <si>
    <t>L_C2.65.2021</t>
  </si>
  <si>
    <t>Строительство ВЛ-0,4кВ от КТП-1х160 до жилых домов д.Сальково</t>
  </si>
  <si>
    <t>Строительство ВЛ-10кВ от ПС-596 до КТП-1х160 д.Сальково</t>
  </si>
  <si>
    <t>Стоимость по УНЦ с учетом НДС, ИПЦ</t>
  </si>
  <si>
    <t>M_C2.80.2022</t>
  </si>
  <si>
    <t>Строительство КТП-1х160 для техприсоединения физических лиц д.Дешино</t>
  </si>
  <si>
    <t>M_C2.81.2022</t>
  </si>
  <si>
    <t>Строительство КРН-10кВ для техприсоединения физических лиц д.Дешино</t>
  </si>
  <si>
    <t>M_C2.82.2022</t>
  </si>
  <si>
    <t>Строительство ВЛ-10кВ от ф.5 с ПС-773 до строящегося КТП-1х160 для техприсоединения физических лиц д.Дешино</t>
  </si>
  <si>
    <t>M_C2.83.2022</t>
  </si>
  <si>
    <t>Строительство ВЛ-04кВ от КТП-1х160 до жилых домов д.Дешино</t>
  </si>
  <si>
    <t>M_C2.84.2022</t>
  </si>
  <si>
    <t>M_C2.85.2022</t>
  </si>
  <si>
    <t>Строительство КТП-1х400 для техприсоединения физических лиц СНТ "Нефтяник-94" д.Старогромово</t>
  </si>
  <si>
    <t>Строительство КРН-10кВ для техприсоединения физических лиц СНТ "Нефтяник-94" д.Старогромово</t>
  </si>
  <si>
    <t>M_C2.86.2022</t>
  </si>
  <si>
    <t>Строительство ВЛ-10кВ до строящегося КТП-1х400 для техприсоединения физических лиц СНТ "Нефтяник-94" д.Старогромово</t>
  </si>
  <si>
    <t>M_C2.88.2022</t>
  </si>
  <si>
    <t>M_C2.90.2022</t>
  </si>
  <si>
    <t>Строительство ВЛ-0,4кВ от ТП-325 до жилого дома Журавлева ЕБ д.Лукошкино</t>
  </si>
  <si>
    <t>M_C2.94.2022</t>
  </si>
  <si>
    <t>Строительство ВЛ-0,4кВ от ТП-1452 до жилого дома Ерогиной НО д.Сатино-Русское</t>
  </si>
  <si>
    <t>Строительство ВЛ-0,4кВ от ТП-1452 до жилого дома Юсуповой НМ д.Сатино-Русское</t>
  </si>
  <si>
    <t>M_C2.95.2022</t>
  </si>
  <si>
    <t>M_C2.96.2022</t>
  </si>
  <si>
    <t>Строительство ВЛ-0,4кВ от ТП-1407 до жилого дома Скуловой НВ д.Юдановка</t>
  </si>
  <si>
    <t>M_C2.97.2022</t>
  </si>
  <si>
    <t>Строительство ВЛ-0,4кВ от ТП-234 до жилого дома Герасимовой НИ д.Яковлево</t>
  </si>
  <si>
    <t>M_C2.98.2022</t>
  </si>
  <si>
    <t>Строительство ВЛ-0,4кВ от ТП-234 до жилого дома Елизовой ГИ д.Яковлево</t>
  </si>
  <si>
    <t>M_C2.100.2022</t>
  </si>
  <si>
    <t>Строительство ВЛ-0,4кВ от ТП-316 до жилого дома Егорова СЮ п.Секерино</t>
  </si>
  <si>
    <t>M_C2.102.2022</t>
  </si>
  <si>
    <t>Строительство ВЛ-0,4кВ от ТП-730 до жилого дома Сотникова ВВ с.Вороново</t>
  </si>
  <si>
    <t>В3-01-4
Ц1-52-2</t>
  </si>
  <si>
    <t>Строительство БКТП-2х1000 для техприсоединения объекта ГБУ МО Мособлмедсервис г.Щербинка</t>
  </si>
  <si>
    <t>M_C2.73.2022</t>
  </si>
  <si>
    <t>Э3-09-2
Ц1-52-5</t>
  </si>
  <si>
    <t>Строительство 2КЛ-6кВ от РТП-40 до БКТП-2х1000 для техприсоединения объекта ГБУ МО Мособлмедсервис г.Щербинка</t>
  </si>
  <si>
    <t>M_C2.74.2022</t>
  </si>
  <si>
    <t>M_C2.75.2022</t>
  </si>
  <si>
    <t>Строительство 8КЛ-0,4кВ от БКТП-2х1000 до ВРУ № 1 и ВРУ № 2 присоединяемого объекта ГБУ МО Мособлмедсервис г.Щербинка</t>
  </si>
  <si>
    <t>АВБбШв 4*185</t>
  </si>
  <si>
    <t>К3-09-1
Ц1-52-7</t>
  </si>
  <si>
    <t>Реконструкция ВЛ-0,4кВ от ЗТП-1272 до жилых домов с.Красное</t>
  </si>
  <si>
    <t>Реконструкция ВЛ-10кВ от ф.2 с РП-23 до КТП-939, КТП-939.1 п.Рогово</t>
  </si>
  <si>
    <t>Реконструкция ВЛ-0,4кВ от КТП-1593 до жилых домов д.Девятское</t>
  </si>
  <si>
    <t>Реконструкция ВЛ-6кВ от опоры б/н до КТП-1593 д.Девятское</t>
  </si>
  <si>
    <t>Реконструкция ВЛ-6кВ от опоры б/н до КТП-1519 п.Знамя Октября</t>
  </si>
  <si>
    <t>Реконструкция ВЛ-6кВ от опоры б/н до КТП-1520 д.Армазово</t>
  </si>
  <si>
    <t>Реконструкция ВЛ-0,4кВ от КТП-83 дор участков СНТ "Нефтяник-94" д.Старогромово</t>
  </si>
  <si>
    <t>M_Р1.1.18.2022</t>
  </si>
  <si>
    <t>M_Р1.1.23.2022</t>
  </si>
  <si>
    <t>M_Р1.1.24.2022</t>
  </si>
  <si>
    <t>M_Р1.1.25.2022</t>
  </si>
  <si>
    <t>M_Р1.1.26.2022</t>
  </si>
  <si>
    <t>M_Р1.1.27.2022</t>
  </si>
  <si>
    <t>M_Р1.1.28.2022</t>
  </si>
  <si>
    <t>Строительство ВЛ-0,4кВ от ТП-246 до жилого дома Салыкина АА д.Исаково</t>
  </si>
  <si>
    <t>Реконструкция сетей с целью технологического присоединения</t>
  </si>
  <si>
    <t>Информация о соответствии стоимости объектов капитального строительства по отчету ИПР за 2022 год</t>
  </si>
  <si>
    <t>Л1-01-1
Ц2-77-1</t>
  </si>
  <si>
    <t>Э3-05-1
Ц1-52-5</t>
  </si>
  <si>
    <t>СИП-3 1*70
ААБл 3х70</t>
  </si>
  <si>
    <t>К1-03-2
Ц1-52-7</t>
  </si>
  <si>
    <t>СИП-2 4х95
АВБбШв 4х16</t>
  </si>
  <si>
    <t>К3-01-1
Ц1-52-7</t>
  </si>
  <si>
    <t>СИП-3 1*95
ААБл 1х95</t>
  </si>
  <si>
    <t>Л2-01-1
Ц2-77-1</t>
  </si>
  <si>
    <t>СИП-2 4х35
АВБбШв 4х16</t>
  </si>
  <si>
    <t>СИП-2 4х50
АВБбШв 4х95</t>
  </si>
  <si>
    <t>Строительство ВЛ-0,4 кВ от ТП-1627 до границ земельного участка заявител, г. Москва, п. Рязановское, д. Мостовское</t>
  </si>
  <si>
    <t>M_C2.108.2022</t>
  </si>
  <si>
    <t>Строительство ВЛ-0,4 кВ от ТП-275 до заявителя, г. Москва, п. Кленовское, д. Свитино</t>
  </si>
  <si>
    <t>M_C2.109.2022</t>
  </si>
  <si>
    <t>АВБбШв 4х70</t>
  </si>
  <si>
    <t>К3-05-1
Ц1-52-7</t>
  </si>
  <si>
    <t>СИП-3 1х95
ААБл 1*95</t>
  </si>
  <si>
    <t>Монтаж средства коммерческого учета трехфазного косвенного включения п.Щапово</t>
  </si>
  <si>
    <t>L_C2.54.2022</t>
  </si>
  <si>
    <t>КРН-10кВ</t>
  </si>
  <si>
    <t>ААБл 3*70
СИП3 1*95</t>
  </si>
  <si>
    <t>Л1-02-1
Ц2-77-1</t>
  </si>
  <si>
    <t>Э4-01
Ц1-52-5</t>
  </si>
  <si>
    <t>ААБл 3*120</t>
  </si>
  <si>
    <t>К1-05-1
Ц1-52-7</t>
  </si>
  <si>
    <t>Строительство КВЛ-10 кВ от оп. №88 ф.17 с ПС-377 ""Лесная" до границ земельного участка заявителя</t>
  </si>
  <si>
    <t>M_C2.110.2022</t>
  </si>
  <si>
    <t>ААБл 3*95
СИП3 1*95</t>
  </si>
  <si>
    <t>Реконструкция КРН-10кВ №2 с ПС-727 ф.10  д.Чириково п. Краснопахорское</t>
  </si>
  <si>
    <t>М_Р1.2.10.2022</t>
  </si>
  <si>
    <t>Реконструкция КРН-374 с ПС-727 ф.10  д.Чириково п. Краснопахорское</t>
  </si>
  <si>
    <t>М_Р1.2.11.2022</t>
  </si>
  <si>
    <t>Реконструкция КРУН-239 на КВЛ-10кВ Л-13 ЗТП-1037 к БКТП-1688, г. Москва, п. Марушкинское, д. Крекшино</t>
  </si>
  <si>
    <t>М_Р1.2.12.2022</t>
  </si>
  <si>
    <t>M_Р1.1.29.2022</t>
  </si>
  <si>
    <t>Реконструкция ВЛ-0,4кВ от опоры б/н от РУ-0,4кВ ЗТП-312 до жилых домов,п.Минзаг</t>
  </si>
  <si>
    <t>Утановка приборов учета класс напряжения 6(10)кВ</t>
  </si>
  <si>
    <t>M_C2.111.2022</t>
  </si>
  <si>
    <t>Счетчик высоковольтный РИМ 384.02/2 (4203) на ВЛ-10 кв ф.5 ПС-706"Щапово" в сторону КТП-322, КТП-898</t>
  </si>
  <si>
    <t>УНЦ ИИК (1 точка учета)</t>
  </si>
  <si>
    <t>А1-06
Ц1-52-11</t>
  </si>
  <si>
    <t>M_C2.112.2022</t>
  </si>
  <si>
    <t>Узел учета (РИМ) 384.02/2 с РП-5 РУ-10 кВ ф.11 в сторону ф.16, г. Москва, п. Щаповское, д. Сатино-Русское</t>
  </si>
  <si>
    <t>Начальник ПЭО АО "РСП"                                                                                              И.Н. Залевский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</si>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</sst>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128">
    <xf numFmtId="0" fontId="0" fillId="0" borderId="0" xfId="0"/>
    <xf numFmtId="0" fontId="2" fillId="0" borderId="0" xfId="1" applyFont="1" applyFill="1"/>
    <xf numFmtId="0" fontId="4" fillId="0" borderId="0" xfId="1" applyFont="1" applyFill="1"/>
    <xf numFmtId="0" fontId="2" fillId="0" borderId="1" xfId="2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1" xfId="6" applyFont="1" applyFill="1" applyBorder="1" applyAlignment="1">
      <alignment horizontal="left" vertical="center" wrapText="1"/>
    </xf>
    <xf numFmtId="164" fontId="2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1" xfId="7" applyFont="1" applyFill="1" applyBorder="1" applyAlignment="1">
      <alignment horizontal="right" vertical="center" wrapText="1"/>
    </xf>
    <xf numFmtId="0" fontId="2" fillId="0" borderId="0" xfId="1" applyFont="1" applyFill="1" applyAlignment="1">
      <alignment horizontal="center"/>
    </xf>
    <xf numFmtId="0" fontId="2" fillId="0" borderId="8" xfId="1" applyFont="1" applyFill="1" applyBorder="1" applyAlignment="1">
      <alignment horizontal="center" wrapText="1"/>
    </xf>
    <xf numFmtId="4" fontId="2" fillId="0" borderId="1" xfId="1" applyNumberFormat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vertical="center"/>
    </xf>
    <xf numFmtId="0" fontId="2" fillId="0" borderId="1" xfId="5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right" vertical="center"/>
    </xf>
    <xf numFmtId="0" fontId="5" fillId="0" borderId="0" xfId="1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4" fontId="2" fillId="0" borderId="16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wrapText="1"/>
    </xf>
    <xf numFmtId="0" fontId="2" fillId="0" borderId="2" xfId="5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right"/>
    </xf>
    <xf numFmtId="0" fontId="2" fillId="0" borderId="17" xfId="7" applyFont="1" applyFill="1" applyBorder="1" applyAlignment="1">
      <alignment horizontal="left" vertical="center" wrapText="1"/>
    </xf>
    <xf numFmtId="4" fontId="2" fillId="0" borderId="16" xfId="1" applyNumberFormat="1" applyFont="1" applyFill="1" applyBorder="1" applyAlignment="1">
      <alignment vertical="center"/>
    </xf>
    <xf numFmtId="0" fontId="2" fillId="0" borderId="16" xfId="1" applyFont="1" applyFill="1" applyBorder="1" applyAlignment="1">
      <alignment vertical="center"/>
    </xf>
    <xf numFmtId="164" fontId="2" fillId="0" borderId="16" xfId="1" applyNumberFormat="1" applyFont="1" applyFill="1" applyBorder="1" applyAlignment="1">
      <alignment vertical="center"/>
    </xf>
    <xf numFmtId="0" fontId="5" fillId="0" borderId="19" xfId="1" applyFont="1" applyFill="1" applyBorder="1" applyAlignment="1">
      <alignment horizontal="center" vertical="center" wrapText="1"/>
    </xf>
    <xf numFmtId="0" fontId="2" fillId="0" borderId="0" xfId="1" applyFont="1" applyFill="1"/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7" applyFont="1" applyFill="1" applyBorder="1" applyAlignment="1">
      <alignment horizontal="left" vertical="center" wrapText="1"/>
    </xf>
    <xf numFmtId="4" fontId="2" fillId="0" borderId="1" xfId="1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6" xfId="7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2" fillId="0" borderId="16" xfId="1" applyNumberFormat="1" applyFont="1" applyFill="1" applyBorder="1" applyAlignment="1">
      <alignment horizontal="center" vertical="center"/>
    </xf>
    <xf numFmtId="4" fontId="2" fillId="0" borderId="16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/>
    </xf>
    <xf numFmtId="49" fontId="2" fillId="0" borderId="22" xfId="1" applyNumberFormat="1" applyFont="1" applyFill="1" applyBorder="1" applyAlignment="1">
      <alignment horizontal="center" vertical="center" wrapText="1"/>
    </xf>
    <xf numFmtId="0" fontId="2" fillId="0" borderId="24" xfId="8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28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17" xfId="7" applyFont="1" applyFill="1" applyBorder="1" applyAlignment="1">
      <alignment horizontal="right" vertical="center" wrapText="1"/>
    </xf>
    <xf numFmtId="0" fontId="2" fillId="0" borderId="17" xfId="5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/>
    </xf>
    <xf numFmtId="4" fontId="2" fillId="0" borderId="17" xfId="1" applyNumberFormat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/>
    </xf>
    <xf numFmtId="0" fontId="7" fillId="0" borderId="33" xfId="1" applyFont="1" applyFill="1" applyBorder="1" applyAlignment="1">
      <alignment horizontal="center" vertical="center" wrapText="1"/>
    </xf>
    <xf numFmtId="0" fontId="5" fillId="0" borderId="33" xfId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horizontal="center" vertical="center" wrapText="1"/>
    </xf>
    <xf numFmtId="49" fontId="2" fillId="0" borderId="17" xfId="1" applyNumberFormat="1" applyFont="1" applyFill="1" applyBorder="1" applyAlignment="1">
      <alignment horizontal="center" vertical="center" wrapText="1"/>
    </xf>
    <xf numFmtId="164" fontId="2" fillId="0" borderId="17" xfId="1" applyNumberFormat="1" applyFont="1" applyFill="1" applyBorder="1" applyAlignment="1">
      <alignment horizontal="center" vertical="center" wrapText="1"/>
    </xf>
    <xf numFmtId="164" fontId="2" fillId="0" borderId="17" xfId="1" applyNumberFormat="1" applyFont="1" applyFill="1" applyBorder="1" applyAlignment="1">
      <alignment horizontal="center" vertical="center"/>
    </xf>
    <xf numFmtId="49" fontId="2" fillId="0" borderId="35" xfId="1" applyNumberFormat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164" fontId="2" fillId="0" borderId="35" xfId="1" applyNumberFormat="1" applyFont="1" applyFill="1" applyBorder="1" applyAlignment="1">
      <alignment horizontal="center" vertical="center" wrapText="1"/>
    </xf>
    <xf numFmtId="164" fontId="2" fillId="0" borderId="35" xfId="1" applyNumberFormat="1" applyFont="1" applyFill="1" applyBorder="1" applyAlignment="1">
      <alignment horizontal="center" vertical="center"/>
    </xf>
    <xf numFmtId="4" fontId="2" fillId="0" borderId="35" xfId="1" applyNumberFormat="1" applyFont="1" applyFill="1" applyBorder="1" applyAlignment="1">
      <alignment horizontal="center" vertical="center"/>
    </xf>
    <xf numFmtId="0" fontId="2" fillId="0" borderId="35" xfId="1" applyFont="1" applyFill="1" applyBorder="1" applyAlignment="1">
      <alignment horizontal="center" vertical="center"/>
    </xf>
    <xf numFmtId="0" fontId="2" fillId="0" borderId="36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49" fontId="2" fillId="0" borderId="1" xfId="8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center" wrapText="1"/>
    </xf>
    <xf numFmtId="49" fontId="2" fillId="0" borderId="16" xfId="8" applyNumberFormat="1" applyFont="1" applyFill="1" applyBorder="1" applyAlignment="1">
      <alignment horizontal="left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7" xfId="6" applyFont="1" applyFill="1" applyBorder="1" applyAlignment="1">
      <alignment horizontal="left" vertical="center" wrapText="1"/>
    </xf>
    <xf numFmtId="1" fontId="2" fillId="0" borderId="17" xfId="1" applyNumberFormat="1" applyFont="1" applyFill="1" applyBorder="1" applyAlignment="1">
      <alignment horizontal="center" vertical="center"/>
    </xf>
    <xf numFmtId="4" fontId="2" fillId="0" borderId="17" xfId="1" applyNumberFormat="1" applyFont="1" applyFill="1" applyBorder="1"/>
    <xf numFmtId="2" fontId="2" fillId="0" borderId="17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8" applyFont="1" applyFill="1" applyBorder="1" applyAlignment="1">
      <alignment horizontal="center" vertical="center"/>
    </xf>
    <xf numFmtId="49" fontId="2" fillId="0" borderId="10" xfId="8" applyNumberFormat="1" applyFont="1" applyFill="1" applyBorder="1" applyAlignment="1">
      <alignment horizontal="left" vertical="center" wrapText="1"/>
    </xf>
    <xf numFmtId="164" fontId="2" fillId="0" borderId="10" xfId="1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 vertical="center"/>
    </xf>
    <xf numFmtId="4" fontId="2" fillId="0" borderId="10" xfId="1" applyNumberFormat="1" applyFont="1" applyFill="1" applyBorder="1" applyAlignment="1">
      <alignment vertical="center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13" xfId="1" applyNumberFormat="1" applyFont="1" applyFill="1" applyBorder="1" applyAlignment="1">
      <alignment horizontal="center" vertical="center" wrapText="1"/>
    </xf>
    <xf numFmtId="0" fontId="7" fillId="0" borderId="28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center" vertical="center" wrapText="1"/>
    </xf>
    <xf numFmtId="0" fontId="7" fillId="0" borderId="36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</cellXfs>
  <cellStyles count="14">
    <cellStyle name="Обычный" xfId="0" builtinId="0"/>
    <cellStyle name="Обычный 2" xfId="1"/>
    <cellStyle name="Обычный 3" xfId="2"/>
    <cellStyle name="Обычный 3 10" xfId="9"/>
    <cellStyle name="Обычный 3 13" xfId="10"/>
    <cellStyle name="Обычный 3 14" xfId="11"/>
    <cellStyle name="Обычный 3 15" xfId="12"/>
    <cellStyle name="Обычный 3 2" xfId="3"/>
    <cellStyle name="Обычный 3 2 2" xfId="13"/>
    <cellStyle name="Обычный 3 20" xfId="7"/>
    <cellStyle name="Обычный 3 3" xfId="4"/>
    <cellStyle name="Обычный 3 7" xfId="5"/>
    <cellStyle name="Обычный 3 8" xfId="6"/>
    <cellStyle name="Обычный 7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1"/>
  <sheetViews>
    <sheetView tabSelected="1" view="pageBreakPreview" zoomScaleNormal="70" zoomScaleSheetLayoutView="100" zoomScalePageLayoutView="60" workbookViewId="0">
      <pane ySplit="6" topLeftCell="A7" activePane="bottomLeft" state="frozen"/>
      <selection pane="bottomLeft" activeCell="F23" sqref="F23"/>
    </sheetView>
  </sheetViews>
  <sheetFormatPr defaultRowHeight="12" customHeight="1" x14ac:dyDescent="0.2"/>
  <cols>
    <col min="1" max="1" width="9.140625" style="51"/>
    <col min="2" max="2" width="13.5703125" style="9" customWidth="1"/>
    <col min="3" max="3" width="62.28515625" style="1" customWidth="1"/>
    <col min="4" max="4" width="13.42578125" style="6" customWidth="1"/>
    <col min="5" max="6" width="14" style="1" customWidth="1"/>
    <col min="7" max="7" width="1.42578125" style="1" customWidth="1"/>
    <col min="8" max="8" width="14" style="1" customWidth="1"/>
    <col min="9" max="9" width="5.85546875" style="1" customWidth="1"/>
    <col min="10" max="10" width="10.85546875" style="1" customWidth="1"/>
    <col min="11" max="11" width="10.42578125" style="1" customWidth="1"/>
    <col min="12" max="12" width="11.5703125" style="7" customWidth="1"/>
    <col min="13" max="13" width="19.140625" style="1" customWidth="1"/>
    <col min="14" max="237" width="9.140625" style="1"/>
    <col min="238" max="238" width="8.140625" style="1" customWidth="1"/>
    <col min="239" max="239" width="62.28515625" style="1" customWidth="1"/>
    <col min="240" max="240" width="9.5703125" style="1" customWidth="1"/>
    <col min="241" max="241" width="13.28515625" style="1" customWidth="1"/>
    <col min="242" max="242" width="7.28515625" style="1" bestFit="1" customWidth="1"/>
    <col min="243" max="243" width="8.5703125" style="1" bestFit="1" customWidth="1"/>
    <col min="244" max="244" width="9.7109375" style="1" customWidth="1"/>
    <col min="245" max="245" width="11.85546875" style="1" bestFit="1" customWidth="1"/>
    <col min="246" max="246" width="12.28515625" style="1" customWidth="1"/>
    <col min="247" max="247" width="13.7109375" style="1" customWidth="1"/>
    <col min="248" max="248" width="7.85546875" style="1" customWidth="1"/>
    <col min="249" max="249" width="7.28515625" style="1" customWidth="1"/>
    <col min="250" max="250" width="6.7109375" style="1" bestFit="1" customWidth="1"/>
    <col min="251" max="251" width="6.85546875" style="1" customWidth="1"/>
    <col min="252" max="257" width="6.140625" style="1" bestFit="1" customWidth="1"/>
    <col min="258" max="258" width="9" style="1" customWidth="1"/>
    <col min="259" max="259" width="8.140625" style="1" customWidth="1"/>
    <col min="260" max="260" width="9" style="1" customWidth="1"/>
    <col min="261" max="261" width="9.5703125" style="1" customWidth="1"/>
    <col min="262" max="264" width="8" style="1" bestFit="1" customWidth="1"/>
    <col min="265" max="265" width="10.140625" style="1" customWidth="1"/>
    <col min="266" max="266" width="14" style="1" bestFit="1" customWidth="1"/>
    <col min="267" max="493" width="9.140625" style="1"/>
    <col min="494" max="494" width="8.140625" style="1" customWidth="1"/>
    <col min="495" max="495" width="62.28515625" style="1" customWidth="1"/>
    <col min="496" max="496" width="9.5703125" style="1" customWidth="1"/>
    <col min="497" max="497" width="13.28515625" style="1" customWidth="1"/>
    <col min="498" max="498" width="7.28515625" style="1" bestFit="1" customWidth="1"/>
    <col min="499" max="499" width="8.5703125" style="1" bestFit="1" customWidth="1"/>
    <col min="500" max="500" width="9.7109375" style="1" customWidth="1"/>
    <col min="501" max="501" width="11.85546875" style="1" bestFit="1" customWidth="1"/>
    <col min="502" max="502" width="12.28515625" style="1" customWidth="1"/>
    <col min="503" max="503" width="13.7109375" style="1" customWidth="1"/>
    <col min="504" max="504" width="7.85546875" style="1" customWidth="1"/>
    <col min="505" max="505" width="7.28515625" style="1" customWidth="1"/>
    <col min="506" max="506" width="6.7109375" style="1" bestFit="1" customWidth="1"/>
    <col min="507" max="507" width="6.85546875" style="1" customWidth="1"/>
    <col min="508" max="513" width="6.140625" style="1" bestFit="1" customWidth="1"/>
    <col min="514" max="514" width="9" style="1" customWidth="1"/>
    <col min="515" max="515" width="8.140625" style="1" customWidth="1"/>
    <col min="516" max="516" width="9" style="1" customWidth="1"/>
    <col min="517" max="517" width="9.5703125" style="1" customWidth="1"/>
    <col min="518" max="520" width="8" style="1" bestFit="1" customWidth="1"/>
    <col min="521" max="521" width="10.140625" style="1" customWidth="1"/>
    <col min="522" max="522" width="14" style="1" bestFit="1" customWidth="1"/>
    <col min="523" max="749" width="9.140625" style="1"/>
    <col min="750" max="750" width="8.140625" style="1" customWidth="1"/>
    <col min="751" max="751" width="62.28515625" style="1" customWidth="1"/>
    <col min="752" max="752" width="9.5703125" style="1" customWidth="1"/>
    <col min="753" max="753" width="13.28515625" style="1" customWidth="1"/>
    <col min="754" max="754" width="7.28515625" style="1" bestFit="1" customWidth="1"/>
    <col min="755" max="755" width="8.5703125" style="1" bestFit="1" customWidth="1"/>
    <col min="756" max="756" width="9.7109375" style="1" customWidth="1"/>
    <col min="757" max="757" width="11.85546875" style="1" bestFit="1" customWidth="1"/>
    <col min="758" max="758" width="12.28515625" style="1" customWidth="1"/>
    <col min="759" max="759" width="13.7109375" style="1" customWidth="1"/>
    <col min="760" max="760" width="7.85546875" style="1" customWidth="1"/>
    <col min="761" max="761" width="7.28515625" style="1" customWidth="1"/>
    <col min="762" max="762" width="6.7109375" style="1" bestFit="1" customWidth="1"/>
    <col min="763" max="763" width="6.85546875" style="1" customWidth="1"/>
    <col min="764" max="769" width="6.140625" style="1" bestFit="1" customWidth="1"/>
    <col min="770" max="770" width="9" style="1" customWidth="1"/>
    <col min="771" max="771" width="8.140625" style="1" customWidth="1"/>
    <col min="772" max="772" width="9" style="1" customWidth="1"/>
    <col min="773" max="773" width="9.5703125" style="1" customWidth="1"/>
    <col min="774" max="776" width="8" style="1" bestFit="1" customWidth="1"/>
    <col min="777" max="777" width="10.140625" style="1" customWidth="1"/>
    <col min="778" max="778" width="14" style="1" bestFit="1" customWidth="1"/>
    <col min="779" max="1005" width="9.140625" style="1"/>
    <col min="1006" max="1006" width="8.140625" style="1" customWidth="1"/>
    <col min="1007" max="1007" width="62.28515625" style="1" customWidth="1"/>
    <col min="1008" max="1008" width="9.5703125" style="1" customWidth="1"/>
    <col min="1009" max="1009" width="13.28515625" style="1" customWidth="1"/>
    <col min="1010" max="1010" width="7.28515625" style="1" bestFit="1" customWidth="1"/>
    <col min="1011" max="1011" width="8.5703125" style="1" bestFit="1" customWidth="1"/>
    <col min="1012" max="1012" width="9.7109375" style="1" customWidth="1"/>
    <col min="1013" max="1013" width="11.85546875" style="1" bestFit="1" customWidth="1"/>
    <col min="1014" max="1014" width="12.28515625" style="1" customWidth="1"/>
    <col min="1015" max="1015" width="13.7109375" style="1" customWidth="1"/>
    <col min="1016" max="1016" width="7.85546875" style="1" customWidth="1"/>
    <col min="1017" max="1017" width="7.28515625" style="1" customWidth="1"/>
    <col min="1018" max="1018" width="6.7109375" style="1" bestFit="1" customWidth="1"/>
    <col min="1019" max="1019" width="6.85546875" style="1" customWidth="1"/>
    <col min="1020" max="1025" width="6.140625" style="1" bestFit="1" customWidth="1"/>
    <col min="1026" max="1026" width="9" style="1" customWidth="1"/>
    <col min="1027" max="1027" width="8.140625" style="1" customWidth="1"/>
    <col min="1028" max="1028" width="9" style="1" customWidth="1"/>
    <col min="1029" max="1029" width="9.5703125" style="1" customWidth="1"/>
    <col min="1030" max="1032" width="8" style="1" bestFit="1" customWidth="1"/>
    <col min="1033" max="1033" width="10.140625" style="1" customWidth="1"/>
    <col min="1034" max="1034" width="14" style="1" bestFit="1" customWidth="1"/>
    <col min="1035" max="1261" width="9.140625" style="1"/>
    <col min="1262" max="1262" width="8.140625" style="1" customWidth="1"/>
    <col min="1263" max="1263" width="62.28515625" style="1" customWidth="1"/>
    <col min="1264" max="1264" width="9.5703125" style="1" customWidth="1"/>
    <col min="1265" max="1265" width="13.28515625" style="1" customWidth="1"/>
    <col min="1266" max="1266" width="7.28515625" style="1" bestFit="1" customWidth="1"/>
    <col min="1267" max="1267" width="8.5703125" style="1" bestFit="1" customWidth="1"/>
    <col min="1268" max="1268" width="9.7109375" style="1" customWidth="1"/>
    <col min="1269" max="1269" width="11.85546875" style="1" bestFit="1" customWidth="1"/>
    <col min="1270" max="1270" width="12.28515625" style="1" customWidth="1"/>
    <col min="1271" max="1271" width="13.7109375" style="1" customWidth="1"/>
    <col min="1272" max="1272" width="7.85546875" style="1" customWidth="1"/>
    <col min="1273" max="1273" width="7.28515625" style="1" customWidth="1"/>
    <col min="1274" max="1274" width="6.7109375" style="1" bestFit="1" customWidth="1"/>
    <col min="1275" max="1275" width="6.85546875" style="1" customWidth="1"/>
    <col min="1276" max="1281" width="6.140625" style="1" bestFit="1" customWidth="1"/>
    <col min="1282" max="1282" width="9" style="1" customWidth="1"/>
    <col min="1283" max="1283" width="8.140625" style="1" customWidth="1"/>
    <col min="1284" max="1284" width="9" style="1" customWidth="1"/>
    <col min="1285" max="1285" width="9.5703125" style="1" customWidth="1"/>
    <col min="1286" max="1288" width="8" style="1" bestFit="1" customWidth="1"/>
    <col min="1289" max="1289" width="10.140625" style="1" customWidth="1"/>
    <col min="1290" max="1290" width="14" style="1" bestFit="1" customWidth="1"/>
    <col min="1291" max="1517" width="9.140625" style="1"/>
    <col min="1518" max="1518" width="8.140625" style="1" customWidth="1"/>
    <col min="1519" max="1519" width="62.28515625" style="1" customWidth="1"/>
    <col min="1520" max="1520" width="9.5703125" style="1" customWidth="1"/>
    <col min="1521" max="1521" width="13.28515625" style="1" customWidth="1"/>
    <col min="1522" max="1522" width="7.28515625" style="1" bestFit="1" customWidth="1"/>
    <col min="1523" max="1523" width="8.5703125" style="1" bestFit="1" customWidth="1"/>
    <col min="1524" max="1524" width="9.7109375" style="1" customWidth="1"/>
    <col min="1525" max="1525" width="11.85546875" style="1" bestFit="1" customWidth="1"/>
    <col min="1526" max="1526" width="12.28515625" style="1" customWidth="1"/>
    <col min="1527" max="1527" width="13.7109375" style="1" customWidth="1"/>
    <col min="1528" max="1528" width="7.85546875" style="1" customWidth="1"/>
    <col min="1529" max="1529" width="7.28515625" style="1" customWidth="1"/>
    <col min="1530" max="1530" width="6.7109375" style="1" bestFit="1" customWidth="1"/>
    <col min="1531" max="1531" width="6.85546875" style="1" customWidth="1"/>
    <col min="1532" max="1537" width="6.140625" style="1" bestFit="1" customWidth="1"/>
    <col min="1538" max="1538" width="9" style="1" customWidth="1"/>
    <col min="1539" max="1539" width="8.140625" style="1" customWidth="1"/>
    <col min="1540" max="1540" width="9" style="1" customWidth="1"/>
    <col min="1541" max="1541" width="9.5703125" style="1" customWidth="1"/>
    <col min="1542" max="1544" width="8" style="1" bestFit="1" customWidth="1"/>
    <col min="1545" max="1545" width="10.140625" style="1" customWidth="1"/>
    <col min="1546" max="1546" width="14" style="1" bestFit="1" customWidth="1"/>
    <col min="1547" max="1773" width="9.140625" style="1"/>
    <col min="1774" max="1774" width="8.140625" style="1" customWidth="1"/>
    <col min="1775" max="1775" width="62.28515625" style="1" customWidth="1"/>
    <col min="1776" max="1776" width="9.5703125" style="1" customWidth="1"/>
    <col min="1777" max="1777" width="13.28515625" style="1" customWidth="1"/>
    <col min="1778" max="1778" width="7.28515625" style="1" bestFit="1" customWidth="1"/>
    <col min="1779" max="1779" width="8.5703125" style="1" bestFit="1" customWidth="1"/>
    <col min="1780" max="1780" width="9.7109375" style="1" customWidth="1"/>
    <col min="1781" max="1781" width="11.85546875" style="1" bestFit="1" customWidth="1"/>
    <col min="1782" max="1782" width="12.28515625" style="1" customWidth="1"/>
    <col min="1783" max="1783" width="13.7109375" style="1" customWidth="1"/>
    <col min="1784" max="1784" width="7.85546875" style="1" customWidth="1"/>
    <col min="1785" max="1785" width="7.28515625" style="1" customWidth="1"/>
    <col min="1786" max="1786" width="6.7109375" style="1" bestFit="1" customWidth="1"/>
    <col min="1787" max="1787" width="6.85546875" style="1" customWidth="1"/>
    <col min="1788" max="1793" width="6.140625" style="1" bestFit="1" customWidth="1"/>
    <col min="1794" max="1794" width="9" style="1" customWidth="1"/>
    <col min="1795" max="1795" width="8.140625" style="1" customWidth="1"/>
    <col min="1796" max="1796" width="9" style="1" customWidth="1"/>
    <col min="1797" max="1797" width="9.5703125" style="1" customWidth="1"/>
    <col min="1798" max="1800" width="8" style="1" bestFit="1" customWidth="1"/>
    <col min="1801" max="1801" width="10.140625" style="1" customWidth="1"/>
    <col min="1802" max="1802" width="14" style="1" bestFit="1" customWidth="1"/>
    <col min="1803" max="2029" width="9.140625" style="1"/>
    <col min="2030" max="2030" width="8.140625" style="1" customWidth="1"/>
    <col min="2031" max="2031" width="62.28515625" style="1" customWidth="1"/>
    <col min="2032" max="2032" width="9.5703125" style="1" customWidth="1"/>
    <col min="2033" max="2033" width="13.28515625" style="1" customWidth="1"/>
    <col min="2034" max="2034" width="7.28515625" style="1" bestFit="1" customWidth="1"/>
    <col min="2035" max="2035" width="8.5703125" style="1" bestFit="1" customWidth="1"/>
    <col min="2036" max="2036" width="9.7109375" style="1" customWidth="1"/>
    <col min="2037" max="2037" width="11.85546875" style="1" bestFit="1" customWidth="1"/>
    <col min="2038" max="2038" width="12.28515625" style="1" customWidth="1"/>
    <col min="2039" max="2039" width="13.7109375" style="1" customWidth="1"/>
    <col min="2040" max="2040" width="7.85546875" style="1" customWidth="1"/>
    <col min="2041" max="2041" width="7.28515625" style="1" customWidth="1"/>
    <col min="2042" max="2042" width="6.7109375" style="1" bestFit="1" customWidth="1"/>
    <col min="2043" max="2043" width="6.85546875" style="1" customWidth="1"/>
    <col min="2044" max="2049" width="6.140625" style="1" bestFit="1" customWidth="1"/>
    <col min="2050" max="2050" width="9" style="1" customWidth="1"/>
    <col min="2051" max="2051" width="8.140625" style="1" customWidth="1"/>
    <col min="2052" max="2052" width="9" style="1" customWidth="1"/>
    <col min="2053" max="2053" width="9.5703125" style="1" customWidth="1"/>
    <col min="2054" max="2056" width="8" style="1" bestFit="1" customWidth="1"/>
    <col min="2057" max="2057" width="10.140625" style="1" customWidth="1"/>
    <col min="2058" max="2058" width="14" style="1" bestFit="1" customWidth="1"/>
    <col min="2059" max="2285" width="9.140625" style="1"/>
    <col min="2286" max="2286" width="8.140625" style="1" customWidth="1"/>
    <col min="2287" max="2287" width="62.28515625" style="1" customWidth="1"/>
    <col min="2288" max="2288" width="9.5703125" style="1" customWidth="1"/>
    <col min="2289" max="2289" width="13.28515625" style="1" customWidth="1"/>
    <col min="2290" max="2290" width="7.28515625" style="1" bestFit="1" customWidth="1"/>
    <col min="2291" max="2291" width="8.5703125" style="1" bestFit="1" customWidth="1"/>
    <col min="2292" max="2292" width="9.7109375" style="1" customWidth="1"/>
    <col min="2293" max="2293" width="11.85546875" style="1" bestFit="1" customWidth="1"/>
    <col min="2294" max="2294" width="12.28515625" style="1" customWidth="1"/>
    <col min="2295" max="2295" width="13.7109375" style="1" customWidth="1"/>
    <col min="2296" max="2296" width="7.85546875" style="1" customWidth="1"/>
    <col min="2297" max="2297" width="7.28515625" style="1" customWidth="1"/>
    <col min="2298" max="2298" width="6.7109375" style="1" bestFit="1" customWidth="1"/>
    <col min="2299" max="2299" width="6.85546875" style="1" customWidth="1"/>
    <col min="2300" max="2305" width="6.140625" style="1" bestFit="1" customWidth="1"/>
    <col min="2306" max="2306" width="9" style="1" customWidth="1"/>
    <col min="2307" max="2307" width="8.140625" style="1" customWidth="1"/>
    <col min="2308" max="2308" width="9" style="1" customWidth="1"/>
    <col min="2309" max="2309" width="9.5703125" style="1" customWidth="1"/>
    <col min="2310" max="2312" width="8" style="1" bestFit="1" customWidth="1"/>
    <col min="2313" max="2313" width="10.140625" style="1" customWidth="1"/>
    <col min="2314" max="2314" width="14" style="1" bestFit="1" customWidth="1"/>
    <col min="2315" max="2541" width="9.140625" style="1"/>
    <col min="2542" max="2542" width="8.140625" style="1" customWidth="1"/>
    <col min="2543" max="2543" width="62.28515625" style="1" customWidth="1"/>
    <col min="2544" max="2544" width="9.5703125" style="1" customWidth="1"/>
    <col min="2545" max="2545" width="13.28515625" style="1" customWidth="1"/>
    <col min="2546" max="2546" width="7.28515625" style="1" bestFit="1" customWidth="1"/>
    <col min="2547" max="2547" width="8.5703125" style="1" bestFit="1" customWidth="1"/>
    <col min="2548" max="2548" width="9.7109375" style="1" customWidth="1"/>
    <col min="2549" max="2549" width="11.85546875" style="1" bestFit="1" customWidth="1"/>
    <col min="2550" max="2550" width="12.28515625" style="1" customWidth="1"/>
    <col min="2551" max="2551" width="13.7109375" style="1" customWidth="1"/>
    <col min="2552" max="2552" width="7.85546875" style="1" customWidth="1"/>
    <col min="2553" max="2553" width="7.28515625" style="1" customWidth="1"/>
    <col min="2554" max="2554" width="6.7109375" style="1" bestFit="1" customWidth="1"/>
    <col min="2555" max="2555" width="6.85546875" style="1" customWidth="1"/>
    <col min="2556" max="2561" width="6.140625" style="1" bestFit="1" customWidth="1"/>
    <col min="2562" max="2562" width="9" style="1" customWidth="1"/>
    <col min="2563" max="2563" width="8.140625" style="1" customWidth="1"/>
    <col min="2564" max="2564" width="9" style="1" customWidth="1"/>
    <col min="2565" max="2565" width="9.5703125" style="1" customWidth="1"/>
    <col min="2566" max="2568" width="8" style="1" bestFit="1" customWidth="1"/>
    <col min="2569" max="2569" width="10.140625" style="1" customWidth="1"/>
    <col min="2570" max="2570" width="14" style="1" bestFit="1" customWidth="1"/>
    <col min="2571" max="2797" width="9.140625" style="1"/>
    <col min="2798" max="2798" width="8.140625" style="1" customWidth="1"/>
    <col min="2799" max="2799" width="62.28515625" style="1" customWidth="1"/>
    <col min="2800" max="2800" width="9.5703125" style="1" customWidth="1"/>
    <col min="2801" max="2801" width="13.28515625" style="1" customWidth="1"/>
    <col min="2802" max="2802" width="7.28515625" style="1" bestFit="1" customWidth="1"/>
    <col min="2803" max="2803" width="8.5703125" style="1" bestFit="1" customWidth="1"/>
    <col min="2804" max="2804" width="9.7109375" style="1" customWidth="1"/>
    <col min="2805" max="2805" width="11.85546875" style="1" bestFit="1" customWidth="1"/>
    <col min="2806" max="2806" width="12.28515625" style="1" customWidth="1"/>
    <col min="2807" max="2807" width="13.7109375" style="1" customWidth="1"/>
    <col min="2808" max="2808" width="7.85546875" style="1" customWidth="1"/>
    <col min="2809" max="2809" width="7.28515625" style="1" customWidth="1"/>
    <col min="2810" max="2810" width="6.7109375" style="1" bestFit="1" customWidth="1"/>
    <col min="2811" max="2811" width="6.85546875" style="1" customWidth="1"/>
    <col min="2812" max="2817" width="6.140625" style="1" bestFit="1" customWidth="1"/>
    <col min="2818" max="2818" width="9" style="1" customWidth="1"/>
    <col min="2819" max="2819" width="8.140625" style="1" customWidth="1"/>
    <col min="2820" max="2820" width="9" style="1" customWidth="1"/>
    <col min="2821" max="2821" width="9.5703125" style="1" customWidth="1"/>
    <col min="2822" max="2824" width="8" style="1" bestFit="1" customWidth="1"/>
    <col min="2825" max="2825" width="10.140625" style="1" customWidth="1"/>
    <col min="2826" max="2826" width="14" style="1" bestFit="1" customWidth="1"/>
    <col min="2827" max="3053" width="9.140625" style="1"/>
    <col min="3054" max="3054" width="8.140625" style="1" customWidth="1"/>
    <col min="3055" max="3055" width="62.28515625" style="1" customWidth="1"/>
    <col min="3056" max="3056" width="9.5703125" style="1" customWidth="1"/>
    <col min="3057" max="3057" width="13.28515625" style="1" customWidth="1"/>
    <col min="3058" max="3058" width="7.28515625" style="1" bestFit="1" customWidth="1"/>
    <col min="3059" max="3059" width="8.5703125" style="1" bestFit="1" customWidth="1"/>
    <col min="3060" max="3060" width="9.7109375" style="1" customWidth="1"/>
    <col min="3061" max="3061" width="11.85546875" style="1" bestFit="1" customWidth="1"/>
    <col min="3062" max="3062" width="12.28515625" style="1" customWidth="1"/>
    <col min="3063" max="3063" width="13.7109375" style="1" customWidth="1"/>
    <col min="3064" max="3064" width="7.85546875" style="1" customWidth="1"/>
    <col min="3065" max="3065" width="7.28515625" style="1" customWidth="1"/>
    <col min="3066" max="3066" width="6.7109375" style="1" bestFit="1" customWidth="1"/>
    <col min="3067" max="3067" width="6.85546875" style="1" customWidth="1"/>
    <col min="3068" max="3073" width="6.140625" style="1" bestFit="1" customWidth="1"/>
    <col min="3074" max="3074" width="9" style="1" customWidth="1"/>
    <col min="3075" max="3075" width="8.140625" style="1" customWidth="1"/>
    <col min="3076" max="3076" width="9" style="1" customWidth="1"/>
    <col min="3077" max="3077" width="9.5703125" style="1" customWidth="1"/>
    <col min="3078" max="3080" width="8" style="1" bestFit="1" customWidth="1"/>
    <col min="3081" max="3081" width="10.140625" style="1" customWidth="1"/>
    <col min="3082" max="3082" width="14" style="1" bestFit="1" customWidth="1"/>
    <col min="3083" max="3309" width="9.140625" style="1"/>
    <col min="3310" max="3310" width="8.140625" style="1" customWidth="1"/>
    <col min="3311" max="3311" width="62.28515625" style="1" customWidth="1"/>
    <col min="3312" max="3312" width="9.5703125" style="1" customWidth="1"/>
    <col min="3313" max="3313" width="13.28515625" style="1" customWidth="1"/>
    <col min="3314" max="3314" width="7.28515625" style="1" bestFit="1" customWidth="1"/>
    <col min="3315" max="3315" width="8.5703125" style="1" bestFit="1" customWidth="1"/>
    <col min="3316" max="3316" width="9.7109375" style="1" customWidth="1"/>
    <col min="3317" max="3317" width="11.85546875" style="1" bestFit="1" customWidth="1"/>
    <col min="3318" max="3318" width="12.28515625" style="1" customWidth="1"/>
    <col min="3319" max="3319" width="13.7109375" style="1" customWidth="1"/>
    <col min="3320" max="3320" width="7.85546875" style="1" customWidth="1"/>
    <col min="3321" max="3321" width="7.28515625" style="1" customWidth="1"/>
    <col min="3322" max="3322" width="6.7109375" style="1" bestFit="1" customWidth="1"/>
    <col min="3323" max="3323" width="6.85546875" style="1" customWidth="1"/>
    <col min="3324" max="3329" width="6.140625" style="1" bestFit="1" customWidth="1"/>
    <col min="3330" max="3330" width="9" style="1" customWidth="1"/>
    <col min="3331" max="3331" width="8.140625" style="1" customWidth="1"/>
    <col min="3332" max="3332" width="9" style="1" customWidth="1"/>
    <col min="3333" max="3333" width="9.5703125" style="1" customWidth="1"/>
    <col min="3334" max="3336" width="8" style="1" bestFit="1" customWidth="1"/>
    <col min="3337" max="3337" width="10.140625" style="1" customWidth="1"/>
    <col min="3338" max="3338" width="14" style="1" bestFit="1" customWidth="1"/>
    <col min="3339" max="3565" width="9.140625" style="1"/>
    <col min="3566" max="3566" width="8.140625" style="1" customWidth="1"/>
    <col min="3567" max="3567" width="62.28515625" style="1" customWidth="1"/>
    <col min="3568" max="3568" width="9.5703125" style="1" customWidth="1"/>
    <col min="3569" max="3569" width="13.28515625" style="1" customWidth="1"/>
    <col min="3570" max="3570" width="7.28515625" style="1" bestFit="1" customWidth="1"/>
    <col min="3571" max="3571" width="8.5703125" style="1" bestFit="1" customWidth="1"/>
    <col min="3572" max="3572" width="9.7109375" style="1" customWidth="1"/>
    <col min="3573" max="3573" width="11.85546875" style="1" bestFit="1" customWidth="1"/>
    <col min="3574" max="3574" width="12.28515625" style="1" customWidth="1"/>
    <col min="3575" max="3575" width="13.7109375" style="1" customWidth="1"/>
    <col min="3576" max="3576" width="7.85546875" style="1" customWidth="1"/>
    <col min="3577" max="3577" width="7.28515625" style="1" customWidth="1"/>
    <col min="3578" max="3578" width="6.7109375" style="1" bestFit="1" customWidth="1"/>
    <col min="3579" max="3579" width="6.85546875" style="1" customWidth="1"/>
    <col min="3580" max="3585" width="6.140625" style="1" bestFit="1" customWidth="1"/>
    <col min="3586" max="3586" width="9" style="1" customWidth="1"/>
    <col min="3587" max="3587" width="8.140625" style="1" customWidth="1"/>
    <col min="3588" max="3588" width="9" style="1" customWidth="1"/>
    <col min="3589" max="3589" width="9.5703125" style="1" customWidth="1"/>
    <col min="3590" max="3592" width="8" style="1" bestFit="1" customWidth="1"/>
    <col min="3593" max="3593" width="10.140625" style="1" customWidth="1"/>
    <col min="3594" max="3594" width="14" style="1" bestFit="1" customWidth="1"/>
    <col min="3595" max="3821" width="9.140625" style="1"/>
    <col min="3822" max="3822" width="8.140625" style="1" customWidth="1"/>
    <col min="3823" max="3823" width="62.28515625" style="1" customWidth="1"/>
    <col min="3824" max="3824" width="9.5703125" style="1" customWidth="1"/>
    <col min="3825" max="3825" width="13.28515625" style="1" customWidth="1"/>
    <col min="3826" max="3826" width="7.28515625" style="1" bestFit="1" customWidth="1"/>
    <col min="3827" max="3827" width="8.5703125" style="1" bestFit="1" customWidth="1"/>
    <col min="3828" max="3828" width="9.7109375" style="1" customWidth="1"/>
    <col min="3829" max="3829" width="11.85546875" style="1" bestFit="1" customWidth="1"/>
    <col min="3830" max="3830" width="12.28515625" style="1" customWidth="1"/>
    <col min="3831" max="3831" width="13.7109375" style="1" customWidth="1"/>
    <col min="3832" max="3832" width="7.85546875" style="1" customWidth="1"/>
    <col min="3833" max="3833" width="7.28515625" style="1" customWidth="1"/>
    <col min="3834" max="3834" width="6.7109375" style="1" bestFit="1" customWidth="1"/>
    <col min="3835" max="3835" width="6.85546875" style="1" customWidth="1"/>
    <col min="3836" max="3841" width="6.140625" style="1" bestFit="1" customWidth="1"/>
    <col min="3842" max="3842" width="9" style="1" customWidth="1"/>
    <col min="3843" max="3843" width="8.140625" style="1" customWidth="1"/>
    <col min="3844" max="3844" width="9" style="1" customWidth="1"/>
    <col min="3845" max="3845" width="9.5703125" style="1" customWidth="1"/>
    <col min="3846" max="3848" width="8" style="1" bestFit="1" customWidth="1"/>
    <col min="3849" max="3849" width="10.140625" style="1" customWidth="1"/>
    <col min="3850" max="3850" width="14" style="1" bestFit="1" customWidth="1"/>
    <col min="3851" max="4077" width="9.140625" style="1"/>
    <col min="4078" max="4078" width="8.140625" style="1" customWidth="1"/>
    <col min="4079" max="4079" width="62.28515625" style="1" customWidth="1"/>
    <col min="4080" max="4080" width="9.5703125" style="1" customWidth="1"/>
    <col min="4081" max="4081" width="13.28515625" style="1" customWidth="1"/>
    <col min="4082" max="4082" width="7.28515625" style="1" bestFit="1" customWidth="1"/>
    <col min="4083" max="4083" width="8.5703125" style="1" bestFit="1" customWidth="1"/>
    <col min="4084" max="4084" width="9.7109375" style="1" customWidth="1"/>
    <col min="4085" max="4085" width="11.85546875" style="1" bestFit="1" customWidth="1"/>
    <col min="4086" max="4086" width="12.28515625" style="1" customWidth="1"/>
    <col min="4087" max="4087" width="13.7109375" style="1" customWidth="1"/>
    <col min="4088" max="4088" width="7.85546875" style="1" customWidth="1"/>
    <col min="4089" max="4089" width="7.28515625" style="1" customWidth="1"/>
    <col min="4090" max="4090" width="6.7109375" style="1" bestFit="1" customWidth="1"/>
    <col min="4091" max="4091" width="6.85546875" style="1" customWidth="1"/>
    <col min="4092" max="4097" width="6.140625" style="1" bestFit="1" customWidth="1"/>
    <col min="4098" max="4098" width="9" style="1" customWidth="1"/>
    <col min="4099" max="4099" width="8.140625" style="1" customWidth="1"/>
    <col min="4100" max="4100" width="9" style="1" customWidth="1"/>
    <col min="4101" max="4101" width="9.5703125" style="1" customWidth="1"/>
    <col min="4102" max="4104" width="8" style="1" bestFit="1" customWidth="1"/>
    <col min="4105" max="4105" width="10.140625" style="1" customWidth="1"/>
    <col min="4106" max="4106" width="14" style="1" bestFit="1" customWidth="1"/>
    <col min="4107" max="4333" width="9.140625" style="1"/>
    <col min="4334" max="4334" width="8.140625" style="1" customWidth="1"/>
    <col min="4335" max="4335" width="62.28515625" style="1" customWidth="1"/>
    <col min="4336" max="4336" width="9.5703125" style="1" customWidth="1"/>
    <col min="4337" max="4337" width="13.28515625" style="1" customWidth="1"/>
    <col min="4338" max="4338" width="7.28515625" style="1" bestFit="1" customWidth="1"/>
    <col min="4339" max="4339" width="8.5703125" style="1" bestFit="1" customWidth="1"/>
    <col min="4340" max="4340" width="9.7109375" style="1" customWidth="1"/>
    <col min="4341" max="4341" width="11.85546875" style="1" bestFit="1" customWidth="1"/>
    <col min="4342" max="4342" width="12.28515625" style="1" customWidth="1"/>
    <col min="4343" max="4343" width="13.7109375" style="1" customWidth="1"/>
    <col min="4344" max="4344" width="7.85546875" style="1" customWidth="1"/>
    <col min="4345" max="4345" width="7.28515625" style="1" customWidth="1"/>
    <col min="4346" max="4346" width="6.7109375" style="1" bestFit="1" customWidth="1"/>
    <col min="4347" max="4347" width="6.85546875" style="1" customWidth="1"/>
    <col min="4348" max="4353" width="6.140625" style="1" bestFit="1" customWidth="1"/>
    <col min="4354" max="4354" width="9" style="1" customWidth="1"/>
    <col min="4355" max="4355" width="8.140625" style="1" customWidth="1"/>
    <col min="4356" max="4356" width="9" style="1" customWidth="1"/>
    <col min="4357" max="4357" width="9.5703125" style="1" customWidth="1"/>
    <col min="4358" max="4360" width="8" style="1" bestFit="1" customWidth="1"/>
    <col min="4361" max="4361" width="10.140625" style="1" customWidth="1"/>
    <col min="4362" max="4362" width="14" style="1" bestFit="1" customWidth="1"/>
    <col min="4363" max="4589" width="9.140625" style="1"/>
    <col min="4590" max="4590" width="8.140625" style="1" customWidth="1"/>
    <col min="4591" max="4591" width="62.28515625" style="1" customWidth="1"/>
    <col min="4592" max="4592" width="9.5703125" style="1" customWidth="1"/>
    <col min="4593" max="4593" width="13.28515625" style="1" customWidth="1"/>
    <col min="4594" max="4594" width="7.28515625" style="1" bestFit="1" customWidth="1"/>
    <col min="4595" max="4595" width="8.5703125" style="1" bestFit="1" customWidth="1"/>
    <col min="4596" max="4596" width="9.7109375" style="1" customWidth="1"/>
    <col min="4597" max="4597" width="11.85546875" style="1" bestFit="1" customWidth="1"/>
    <col min="4598" max="4598" width="12.28515625" style="1" customWidth="1"/>
    <col min="4599" max="4599" width="13.7109375" style="1" customWidth="1"/>
    <col min="4600" max="4600" width="7.85546875" style="1" customWidth="1"/>
    <col min="4601" max="4601" width="7.28515625" style="1" customWidth="1"/>
    <col min="4602" max="4602" width="6.7109375" style="1" bestFit="1" customWidth="1"/>
    <col min="4603" max="4603" width="6.85546875" style="1" customWidth="1"/>
    <col min="4604" max="4609" width="6.140625" style="1" bestFit="1" customWidth="1"/>
    <col min="4610" max="4610" width="9" style="1" customWidth="1"/>
    <col min="4611" max="4611" width="8.140625" style="1" customWidth="1"/>
    <col min="4612" max="4612" width="9" style="1" customWidth="1"/>
    <col min="4613" max="4613" width="9.5703125" style="1" customWidth="1"/>
    <col min="4614" max="4616" width="8" style="1" bestFit="1" customWidth="1"/>
    <col min="4617" max="4617" width="10.140625" style="1" customWidth="1"/>
    <col min="4618" max="4618" width="14" style="1" bestFit="1" customWidth="1"/>
    <col min="4619" max="4845" width="9.140625" style="1"/>
    <col min="4846" max="4846" width="8.140625" style="1" customWidth="1"/>
    <col min="4847" max="4847" width="62.28515625" style="1" customWidth="1"/>
    <col min="4848" max="4848" width="9.5703125" style="1" customWidth="1"/>
    <col min="4849" max="4849" width="13.28515625" style="1" customWidth="1"/>
    <col min="4850" max="4850" width="7.28515625" style="1" bestFit="1" customWidth="1"/>
    <col min="4851" max="4851" width="8.5703125" style="1" bestFit="1" customWidth="1"/>
    <col min="4852" max="4852" width="9.7109375" style="1" customWidth="1"/>
    <col min="4853" max="4853" width="11.85546875" style="1" bestFit="1" customWidth="1"/>
    <col min="4854" max="4854" width="12.28515625" style="1" customWidth="1"/>
    <col min="4855" max="4855" width="13.7109375" style="1" customWidth="1"/>
    <col min="4856" max="4856" width="7.85546875" style="1" customWidth="1"/>
    <col min="4857" max="4857" width="7.28515625" style="1" customWidth="1"/>
    <col min="4858" max="4858" width="6.7109375" style="1" bestFit="1" customWidth="1"/>
    <col min="4859" max="4859" width="6.85546875" style="1" customWidth="1"/>
    <col min="4860" max="4865" width="6.140625" style="1" bestFit="1" customWidth="1"/>
    <col min="4866" max="4866" width="9" style="1" customWidth="1"/>
    <col min="4867" max="4867" width="8.140625" style="1" customWidth="1"/>
    <col min="4868" max="4868" width="9" style="1" customWidth="1"/>
    <col min="4869" max="4869" width="9.5703125" style="1" customWidth="1"/>
    <col min="4870" max="4872" width="8" style="1" bestFit="1" customWidth="1"/>
    <col min="4873" max="4873" width="10.140625" style="1" customWidth="1"/>
    <col min="4874" max="4874" width="14" style="1" bestFit="1" customWidth="1"/>
    <col min="4875" max="5101" width="9.140625" style="1"/>
    <col min="5102" max="5102" width="8.140625" style="1" customWidth="1"/>
    <col min="5103" max="5103" width="62.28515625" style="1" customWidth="1"/>
    <col min="5104" max="5104" width="9.5703125" style="1" customWidth="1"/>
    <col min="5105" max="5105" width="13.28515625" style="1" customWidth="1"/>
    <col min="5106" max="5106" width="7.28515625" style="1" bestFit="1" customWidth="1"/>
    <col min="5107" max="5107" width="8.5703125" style="1" bestFit="1" customWidth="1"/>
    <col min="5108" max="5108" width="9.7109375" style="1" customWidth="1"/>
    <col min="5109" max="5109" width="11.85546875" style="1" bestFit="1" customWidth="1"/>
    <col min="5110" max="5110" width="12.28515625" style="1" customWidth="1"/>
    <col min="5111" max="5111" width="13.7109375" style="1" customWidth="1"/>
    <col min="5112" max="5112" width="7.85546875" style="1" customWidth="1"/>
    <col min="5113" max="5113" width="7.28515625" style="1" customWidth="1"/>
    <col min="5114" max="5114" width="6.7109375" style="1" bestFit="1" customWidth="1"/>
    <col min="5115" max="5115" width="6.85546875" style="1" customWidth="1"/>
    <col min="5116" max="5121" width="6.140625" style="1" bestFit="1" customWidth="1"/>
    <col min="5122" max="5122" width="9" style="1" customWidth="1"/>
    <col min="5123" max="5123" width="8.140625" style="1" customWidth="1"/>
    <col min="5124" max="5124" width="9" style="1" customWidth="1"/>
    <col min="5125" max="5125" width="9.5703125" style="1" customWidth="1"/>
    <col min="5126" max="5128" width="8" style="1" bestFit="1" customWidth="1"/>
    <col min="5129" max="5129" width="10.140625" style="1" customWidth="1"/>
    <col min="5130" max="5130" width="14" style="1" bestFit="1" customWidth="1"/>
    <col min="5131" max="5357" width="9.140625" style="1"/>
    <col min="5358" max="5358" width="8.140625" style="1" customWidth="1"/>
    <col min="5359" max="5359" width="62.28515625" style="1" customWidth="1"/>
    <col min="5360" max="5360" width="9.5703125" style="1" customWidth="1"/>
    <col min="5361" max="5361" width="13.28515625" style="1" customWidth="1"/>
    <col min="5362" max="5362" width="7.28515625" style="1" bestFit="1" customWidth="1"/>
    <col min="5363" max="5363" width="8.5703125" style="1" bestFit="1" customWidth="1"/>
    <col min="5364" max="5364" width="9.7109375" style="1" customWidth="1"/>
    <col min="5365" max="5365" width="11.85546875" style="1" bestFit="1" customWidth="1"/>
    <col min="5366" max="5366" width="12.28515625" style="1" customWidth="1"/>
    <col min="5367" max="5367" width="13.7109375" style="1" customWidth="1"/>
    <col min="5368" max="5368" width="7.85546875" style="1" customWidth="1"/>
    <col min="5369" max="5369" width="7.28515625" style="1" customWidth="1"/>
    <col min="5370" max="5370" width="6.7109375" style="1" bestFit="1" customWidth="1"/>
    <col min="5371" max="5371" width="6.85546875" style="1" customWidth="1"/>
    <col min="5372" max="5377" width="6.140625" style="1" bestFit="1" customWidth="1"/>
    <col min="5378" max="5378" width="9" style="1" customWidth="1"/>
    <col min="5379" max="5379" width="8.140625" style="1" customWidth="1"/>
    <col min="5380" max="5380" width="9" style="1" customWidth="1"/>
    <col min="5381" max="5381" width="9.5703125" style="1" customWidth="1"/>
    <col min="5382" max="5384" width="8" style="1" bestFit="1" customWidth="1"/>
    <col min="5385" max="5385" width="10.140625" style="1" customWidth="1"/>
    <col min="5386" max="5386" width="14" style="1" bestFit="1" customWidth="1"/>
    <col min="5387" max="5613" width="9.140625" style="1"/>
    <col min="5614" max="5614" width="8.140625" style="1" customWidth="1"/>
    <col min="5615" max="5615" width="62.28515625" style="1" customWidth="1"/>
    <col min="5616" max="5616" width="9.5703125" style="1" customWidth="1"/>
    <col min="5617" max="5617" width="13.28515625" style="1" customWidth="1"/>
    <col min="5618" max="5618" width="7.28515625" style="1" bestFit="1" customWidth="1"/>
    <col min="5619" max="5619" width="8.5703125" style="1" bestFit="1" customWidth="1"/>
    <col min="5620" max="5620" width="9.7109375" style="1" customWidth="1"/>
    <col min="5621" max="5621" width="11.85546875" style="1" bestFit="1" customWidth="1"/>
    <col min="5622" max="5622" width="12.28515625" style="1" customWidth="1"/>
    <col min="5623" max="5623" width="13.7109375" style="1" customWidth="1"/>
    <col min="5624" max="5624" width="7.85546875" style="1" customWidth="1"/>
    <col min="5625" max="5625" width="7.28515625" style="1" customWidth="1"/>
    <col min="5626" max="5626" width="6.7109375" style="1" bestFit="1" customWidth="1"/>
    <col min="5627" max="5627" width="6.85546875" style="1" customWidth="1"/>
    <col min="5628" max="5633" width="6.140625" style="1" bestFit="1" customWidth="1"/>
    <col min="5634" max="5634" width="9" style="1" customWidth="1"/>
    <col min="5635" max="5635" width="8.140625" style="1" customWidth="1"/>
    <col min="5636" max="5636" width="9" style="1" customWidth="1"/>
    <col min="5637" max="5637" width="9.5703125" style="1" customWidth="1"/>
    <col min="5638" max="5640" width="8" style="1" bestFit="1" customWidth="1"/>
    <col min="5641" max="5641" width="10.140625" style="1" customWidth="1"/>
    <col min="5642" max="5642" width="14" style="1" bestFit="1" customWidth="1"/>
    <col min="5643" max="5869" width="9.140625" style="1"/>
    <col min="5870" max="5870" width="8.140625" style="1" customWidth="1"/>
    <col min="5871" max="5871" width="62.28515625" style="1" customWidth="1"/>
    <col min="5872" max="5872" width="9.5703125" style="1" customWidth="1"/>
    <col min="5873" max="5873" width="13.28515625" style="1" customWidth="1"/>
    <col min="5874" max="5874" width="7.28515625" style="1" bestFit="1" customWidth="1"/>
    <col min="5875" max="5875" width="8.5703125" style="1" bestFit="1" customWidth="1"/>
    <col min="5876" max="5876" width="9.7109375" style="1" customWidth="1"/>
    <col min="5877" max="5877" width="11.85546875" style="1" bestFit="1" customWidth="1"/>
    <col min="5878" max="5878" width="12.28515625" style="1" customWidth="1"/>
    <col min="5879" max="5879" width="13.7109375" style="1" customWidth="1"/>
    <col min="5880" max="5880" width="7.85546875" style="1" customWidth="1"/>
    <col min="5881" max="5881" width="7.28515625" style="1" customWidth="1"/>
    <col min="5882" max="5882" width="6.7109375" style="1" bestFit="1" customWidth="1"/>
    <col min="5883" max="5883" width="6.85546875" style="1" customWidth="1"/>
    <col min="5884" max="5889" width="6.140625" style="1" bestFit="1" customWidth="1"/>
    <col min="5890" max="5890" width="9" style="1" customWidth="1"/>
    <col min="5891" max="5891" width="8.140625" style="1" customWidth="1"/>
    <col min="5892" max="5892" width="9" style="1" customWidth="1"/>
    <col min="5893" max="5893" width="9.5703125" style="1" customWidth="1"/>
    <col min="5894" max="5896" width="8" style="1" bestFit="1" customWidth="1"/>
    <col min="5897" max="5897" width="10.140625" style="1" customWidth="1"/>
    <col min="5898" max="5898" width="14" style="1" bestFit="1" customWidth="1"/>
    <col min="5899" max="6125" width="9.140625" style="1"/>
    <col min="6126" max="6126" width="8.140625" style="1" customWidth="1"/>
    <col min="6127" max="6127" width="62.28515625" style="1" customWidth="1"/>
    <col min="6128" max="6128" width="9.5703125" style="1" customWidth="1"/>
    <col min="6129" max="6129" width="13.28515625" style="1" customWidth="1"/>
    <col min="6130" max="6130" width="7.28515625" style="1" bestFit="1" customWidth="1"/>
    <col min="6131" max="6131" width="8.5703125" style="1" bestFit="1" customWidth="1"/>
    <col min="6132" max="6132" width="9.7109375" style="1" customWidth="1"/>
    <col min="6133" max="6133" width="11.85546875" style="1" bestFit="1" customWidth="1"/>
    <col min="6134" max="6134" width="12.28515625" style="1" customWidth="1"/>
    <col min="6135" max="6135" width="13.7109375" style="1" customWidth="1"/>
    <col min="6136" max="6136" width="7.85546875" style="1" customWidth="1"/>
    <col min="6137" max="6137" width="7.28515625" style="1" customWidth="1"/>
    <col min="6138" max="6138" width="6.7109375" style="1" bestFit="1" customWidth="1"/>
    <col min="6139" max="6139" width="6.85546875" style="1" customWidth="1"/>
    <col min="6140" max="6145" width="6.140625" style="1" bestFit="1" customWidth="1"/>
    <col min="6146" max="6146" width="9" style="1" customWidth="1"/>
    <col min="6147" max="6147" width="8.140625" style="1" customWidth="1"/>
    <col min="6148" max="6148" width="9" style="1" customWidth="1"/>
    <col min="6149" max="6149" width="9.5703125" style="1" customWidth="1"/>
    <col min="6150" max="6152" width="8" style="1" bestFit="1" customWidth="1"/>
    <col min="6153" max="6153" width="10.140625" style="1" customWidth="1"/>
    <col min="6154" max="6154" width="14" style="1" bestFit="1" customWidth="1"/>
    <col min="6155" max="6381" width="9.140625" style="1"/>
    <col min="6382" max="6382" width="8.140625" style="1" customWidth="1"/>
    <col min="6383" max="6383" width="62.28515625" style="1" customWidth="1"/>
    <col min="6384" max="6384" width="9.5703125" style="1" customWidth="1"/>
    <col min="6385" max="6385" width="13.28515625" style="1" customWidth="1"/>
    <col min="6386" max="6386" width="7.28515625" style="1" bestFit="1" customWidth="1"/>
    <col min="6387" max="6387" width="8.5703125" style="1" bestFit="1" customWidth="1"/>
    <col min="6388" max="6388" width="9.7109375" style="1" customWidth="1"/>
    <col min="6389" max="6389" width="11.85546875" style="1" bestFit="1" customWidth="1"/>
    <col min="6390" max="6390" width="12.28515625" style="1" customWidth="1"/>
    <col min="6391" max="6391" width="13.7109375" style="1" customWidth="1"/>
    <col min="6392" max="6392" width="7.85546875" style="1" customWidth="1"/>
    <col min="6393" max="6393" width="7.28515625" style="1" customWidth="1"/>
    <col min="6394" max="6394" width="6.7109375" style="1" bestFit="1" customWidth="1"/>
    <col min="6395" max="6395" width="6.85546875" style="1" customWidth="1"/>
    <col min="6396" max="6401" width="6.140625" style="1" bestFit="1" customWidth="1"/>
    <col min="6402" max="6402" width="9" style="1" customWidth="1"/>
    <col min="6403" max="6403" width="8.140625" style="1" customWidth="1"/>
    <col min="6404" max="6404" width="9" style="1" customWidth="1"/>
    <col min="6405" max="6405" width="9.5703125" style="1" customWidth="1"/>
    <col min="6406" max="6408" width="8" style="1" bestFit="1" customWidth="1"/>
    <col min="6409" max="6409" width="10.140625" style="1" customWidth="1"/>
    <col min="6410" max="6410" width="14" style="1" bestFit="1" customWidth="1"/>
    <col min="6411" max="6637" width="9.140625" style="1"/>
    <col min="6638" max="6638" width="8.140625" style="1" customWidth="1"/>
    <col min="6639" max="6639" width="62.28515625" style="1" customWidth="1"/>
    <col min="6640" max="6640" width="9.5703125" style="1" customWidth="1"/>
    <col min="6641" max="6641" width="13.28515625" style="1" customWidth="1"/>
    <col min="6642" max="6642" width="7.28515625" style="1" bestFit="1" customWidth="1"/>
    <col min="6643" max="6643" width="8.5703125" style="1" bestFit="1" customWidth="1"/>
    <col min="6644" max="6644" width="9.7109375" style="1" customWidth="1"/>
    <col min="6645" max="6645" width="11.85546875" style="1" bestFit="1" customWidth="1"/>
    <col min="6646" max="6646" width="12.28515625" style="1" customWidth="1"/>
    <col min="6647" max="6647" width="13.7109375" style="1" customWidth="1"/>
    <col min="6648" max="6648" width="7.85546875" style="1" customWidth="1"/>
    <col min="6649" max="6649" width="7.28515625" style="1" customWidth="1"/>
    <col min="6650" max="6650" width="6.7109375" style="1" bestFit="1" customWidth="1"/>
    <col min="6651" max="6651" width="6.85546875" style="1" customWidth="1"/>
    <col min="6652" max="6657" width="6.140625" style="1" bestFit="1" customWidth="1"/>
    <col min="6658" max="6658" width="9" style="1" customWidth="1"/>
    <col min="6659" max="6659" width="8.140625" style="1" customWidth="1"/>
    <col min="6660" max="6660" width="9" style="1" customWidth="1"/>
    <col min="6661" max="6661" width="9.5703125" style="1" customWidth="1"/>
    <col min="6662" max="6664" width="8" style="1" bestFit="1" customWidth="1"/>
    <col min="6665" max="6665" width="10.140625" style="1" customWidth="1"/>
    <col min="6666" max="6666" width="14" style="1" bestFit="1" customWidth="1"/>
    <col min="6667" max="6893" width="9.140625" style="1"/>
    <col min="6894" max="6894" width="8.140625" style="1" customWidth="1"/>
    <col min="6895" max="6895" width="62.28515625" style="1" customWidth="1"/>
    <col min="6896" max="6896" width="9.5703125" style="1" customWidth="1"/>
    <col min="6897" max="6897" width="13.28515625" style="1" customWidth="1"/>
    <col min="6898" max="6898" width="7.28515625" style="1" bestFit="1" customWidth="1"/>
    <col min="6899" max="6899" width="8.5703125" style="1" bestFit="1" customWidth="1"/>
    <col min="6900" max="6900" width="9.7109375" style="1" customWidth="1"/>
    <col min="6901" max="6901" width="11.85546875" style="1" bestFit="1" customWidth="1"/>
    <col min="6902" max="6902" width="12.28515625" style="1" customWidth="1"/>
    <col min="6903" max="6903" width="13.7109375" style="1" customWidth="1"/>
    <col min="6904" max="6904" width="7.85546875" style="1" customWidth="1"/>
    <col min="6905" max="6905" width="7.28515625" style="1" customWidth="1"/>
    <col min="6906" max="6906" width="6.7109375" style="1" bestFit="1" customWidth="1"/>
    <col min="6907" max="6907" width="6.85546875" style="1" customWidth="1"/>
    <col min="6908" max="6913" width="6.140625" style="1" bestFit="1" customWidth="1"/>
    <col min="6914" max="6914" width="9" style="1" customWidth="1"/>
    <col min="6915" max="6915" width="8.140625" style="1" customWidth="1"/>
    <col min="6916" max="6916" width="9" style="1" customWidth="1"/>
    <col min="6917" max="6917" width="9.5703125" style="1" customWidth="1"/>
    <col min="6918" max="6920" width="8" style="1" bestFit="1" customWidth="1"/>
    <col min="6921" max="6921" width="10.140625" style="1" customWidth="1"/>
    <col min="6922" max="6922" width="14" style="1" bestFit="1" customWidth="1"/>
    <col min="6923" max="7149" width="9.140625" style="1"/>
    <col min="7150" max="7150" width="8.140625" style="1" customWidth="1"/>
    <col min="7151" max="7151" width="62.28515625" style="1" customWidth="1"/>
    <col min="7152" max="7152" width="9.5703125" style="1" customWidth="1"/>
    <col min="7153" max="7153" width="13.28515625" style="1" customWidth="1"/>
    <col min="7154" max="7154" width="7.28515625" style="1" bestFit="1" customWidth="1"/>
    <col min="7155" max="7155" width="8.5703125" style="1" bestFit="1" customWidth="1"/>
    <col min="7156" max="7156" width="9.7109375" style="1" customWidth="1"/>
    <col min="7157" max="7157" width="11.85546875" style="1" bestFit="1" customWidth="1"/>
    <col min="7158" max="7158" width="12.28515625" style="1" customWidth="1"/>
    <col min="7159" max="7159" width="13.7109375" style="1" customWidth="1"/>
    <col min="7160" max="7160" width="7.85546875" style="1" customWidth="1"/>
    <col min="7161" max="7161" width="7.28515625" style="1" customWidth="1"/>
    <col min="7162" max="7162" width="6.7109375" style="1" bestFit="1" customWidth="1"/>
    <col min="7163" max="7163" width="6.85546875" style="1" customWidth="1"/>
    <col min="7164" max="7169" width="6.140625" style="1" bestFit="1" customWidth="1"/>
    <col min="7170" max="7170" width="9" style="1" customWidth="1"/>
    <col min="7171" max="7171" width="8.140625" style="1" customWidth="1"/>
    <col min="7172" max="7172" width="9" style="1" customWidth="1"/>
    <col min="7173" max="7173" width="9.5703125" style="1" customWidth="1"/>
    <col min="7174" max="7176" width="8" style="1" bestFit="1" customWidth="1"/>
    <col min="7177" max="7177" width="10.140625" style="1" customWidth="1"/>
    <col min="7178" max="7178" width="14" style="1" bestFit="1" customWidth="1"/>
    <col min="7179" max="7405" width="9.140625" style="1"/>
    <col min="7406" max="7406" width="8.140625" style="1" customWidth="1"/>
    <col min="7407" max="7407" width="62.28515625" style="1" customWidth="1"/>
    <col min="7408" max="7408" width="9.5703125" style="1" customWidth="1"/>
    <col min="7409" max="7409" width="13.28515625" style="1" customWidth="1"/>
    <col min="7410" max="7410" width="7.28515625" style="1" bestFit="1" customWidth="1"/>
    <col min="7411" max="7411" width="8.5703125" style="1" bestFit="1" customWidth="1"/>
    <col min="7412" max="7412" width="9.7109375" style="1" customWidth="1"/>
    <col min="7413" max="7413" width="11.85546875" style="1" bestFit="1" customWidth="1"/>
    <col min="7414" max="7414" width="12.28515625" style="1" customWidth="1"/>
    <col min="7415" max="7415" width="13.7109375" style="1" customWidth="1"/>
    <col min="7416" max="7416" width="7.85546875" style="1" customWidth="1"/>
    <col min="7417" max="7417" width="7.28515625" style="1" customWidth="1"/>
    <col min="7418" max="7418" width="6.7109375" style="1" bestFit="1" customWidth="1"/>
    <col min="7419" max="7419" width="6.85546875" style="1" customWidth="1"/>
    <col min="7420" max="7425" width="6.140625" style="1" bestFit="1" customWidth="1"/>
    <col min="7426" max="7426" width="9" style="1" customWidth="1"/>
    <col min="7427" max="7427" width="8.140625" style="1" customWidth="1"/>
    <col min="7428" max="7428" width="9" style="1" customWidth="1"/>
    <col min="7429" max="7429" width="9.5703125" style="1" customWidth="1"/>
    <col min="7430" max="7432" width="8" style="1" bestFit="1" customWidth="1"/>
    <col min="7433" max="7433" width="10.140625" style="1" customWidth="1"/>
    <col min="7434" max="7434" width="14" style="1" bestFit="1" customWidth="1"/>
    <col min="7435" max="7661" width="9.140625" style="1"/>
    <col min="7662" max="7662" width="8.140625" style="1" customWidth="1"/>
    <col min="7663" max="7663" width="62.28515625" style="1" customWidth="1"/>
    <col min="7664" max="7664" width="9.5703125" style="1" customWidth="1"/>
    <col min="7665" max="7665" width="13.28515625" style="1" customWidth="1"/>
    <col min="7666" max="7666" width="7.28515625" style="1" bestFit="1" customWidth="1"/>
    <col min="7667" max="7667" width="8.5703125" style="1" bestFit="1" customWidth="1"/>
    <col min="7668" max="7668" width="9.7109375" style="1" customWidth="1"/>
    <col min="7669" max="7669" width="11.85546875" style="1" bestFit="1" customWidth="1"/>
    <col min="7670" max="7670" width="12.28515625" style="1" customWidth="1"/>
    <col min="7671" max="7671" width="13.7109375" style="1" customWidth="1"/>
    <col min="7672" max="7672" width="7.85546875" style="1" customWidth="1"/>
    <col min="7673" max="7673" width="7.28515625" style="1" customWidth="1"/>
    <col min="7674" max="7674" width="6.7109375" style="1" bestFit="1" customWidth="1"/>
    <col min="7675" max="7675" width="6.85546875" style="1" customWidth="1"/>
    <col min="7676" max="7681" width="6.140625" style="1" bestFit="1" customWidth="1"/>
    <col min="7682" max="7682" width="9" style="1" customWidth="1"/>
    <col min="7683" max="7683" width="8.140625" style="1" customWidth="1"/>
    <col min="7684" max="7684" width="9" style="1" customWidth="1"/>
    <col min="7685" max="7685" width="9.5703125" style="1" customWidth="1"/>
    <col min="7686" max="7688" width="8" style="1" bestFit="1" customWidth="1"/>
    <col min="7689" max="7689" width="10.140625" style="1" customWidth="1"/>
    <col min="7690" max="7690" width="14" style="1" bestFit="1" customWidth="1"/>
    <col min="7691" max="7917" width="9.140625" style="1"/>
    <col min="7918" max="7918" width="8.140625" style="1" customWidth="1"/>
    <col min="7919" max="7919" width="62.28515625" style="1" customWidth="1"/>
    <col min="7920" max="7920" width="9.5703125" style="1" customWidth="1"/>
    <col min="7921" max="7921" width="13.28515625" style="1" customWidth="1"/>
    <col min="7922" max="7922" width="7.28515625" style="1" bestFit="1" customWidth="1"/>
    <col min="7923" max="7923" width="8.5703125" style="1" bestFit="1" customWidth="1"/>
    <col min="7924" max="7924" width="9.7109375" style="1" customWidth="1"/>
    <col min="7925" max="7925" width="11.85546875" style="1" bestFit="1" customWidth="1"/>
    <col min="7926" max="7926" width="12.28515625" style="1" customWidth="1"/>
    <col min="7927" max="7927" width="13.7109375" style="1" customWidth="1"/>
    <col min="7928" max="7928" width="7.85546875" style="1" customWidth="1"/>
    <col min="7929" max="7929" width="7.28515625" style="1" customWidth="1"/>
    <col min="7930" max="7930" width="6.7109375" style="1" bestFit="1" customWidth="1"/>
    <col min="7931" max="7931" width="6.85546875" style="1" customWidth="1"/>
    <col min="7932" max="7937" width="6.140625" style="1" bestFit="1" customWidth="1"/>
    <col min="7938" max="7938" width="9" style="1" customWidth="1"/>
    <col min="7939" max="7939" width="8.140625" style="1" customWidth="1"/>
    <col min="7940" max="7940" width="9" style="1" customWidth="1"/>
    <col min="7941" max="7941" width="9.5703125" style="1" customWidth="1"/>
    <col min="7942" max="7944" width="8" style="1" bestFit="1" customWidth="1"/>
    <col min="7945" max="7945" width="10.140625" style="1" customWidth="1"/>
    <col min="7946" max="7946" width="14" style="1" bestFit="1" customWidth="1"/>
    <col min="7947" max="8173" width="9.140625" style="1"/>
    <col min="8174" max="8174" width="8.140625" style="1" customWidth="1"/>
    <col min="8175" max="8175" width="62.28515625" style="1" customWidth="1"/>
    <col min="8176" max="8176" width="9.5703125" style="1" customWidth="1"/>
    <col min="8177" max="8177" width="13.28515625" style="1" customWidth="1"/>
    <col min="8178" max="8178" width="7.28515625" style="1" bestFit="1" customWidth="1"/>
    <col min="8179" max="8179" width="8.5703125" style="1" bestFit="1" customWidth="1"/>
    <col min="8180" max="8180" width="9.7109375" style="1" customWidth="1"/>
    <col min="8181" max="8181" width="11.85546875" style="1" bestFit="1" customWidth="1"/>
    <col min="8182" max="8182" width="12.28515625" style="1" customWidth="1"/>
    <col min="8183" max="8183" width="13.7109375" style="1" customWidth="1"/>
    <col min="8184" max="8184" width="7.85546875" style="1" customWidth="1"/>
    <col min="8185" max="8185" width="7.28515625" style="1" customWidth="1"/>
    <col min="8186" max="8186" width="6.7109375" style="1" bestFit="1" customWidth="1"/>
    <col min="8187" max="8187" width="6.85546875" style="1" customWidth="1"/>
    <col min="8188" max="8193" width="6.140625" style="1" bestFit="1" customWidth="1"/>
    <col min="8194" max="8194" width="9" style="1" customWidth="1"/>
    <col min="8195" max="8195" width="8.140625" style="1" customWidth="1"/>
    <col min="8196" max="8196" width="9" style="1" customWidth="1"/>
    <col min="8197" max="8197" width="9.5703125" style="1" customWidth="1"/>
    <col min="8198" max="8200" width="8" style="1" bestFit="1" customWidth="1"/>
    <col min="8201" max="8201" width="10.140625" style="1" customWidth="1"/>
    <col min="8202" max="8202" width="14" style="1" bestFit="1" customWidth="1"/>
    <col min="8203" max="8429" width="9.140625" style="1"/>
    <col min="8430" max="8430" width="8.140625" style="1" customWidth="1"/>
    <col min="8431" max="8431" width="62.28515625" style="1" customWidth="1"/>
    <col min="8432" max="8432" width="9.5703125" style="1" customWidth="1"/>
    <col min="8433" max="8433" width="13.28515625" style="1" customWidth="1"/>
    <col min="8434" max="8434" width="7.28515625" style="1" bestFit="1" customWidth="1"/>
    <col min="8435" max="8435" width="8.5703125" style="1" bestFit="1" customWidth="1"/>
    <col min="8436" max="8436" width="9.7109375" style="1" customWidth="1"/>
    <col min="8437" max="8437" width="11.85546875" style="1" bestFit="1" customWidth="1"/>
    <col min="8438" max="8438" width="12.28515625" style="1" customWidth="1"/>
    <col min="8439" max="8439" width="13.7109375" style="1" customWidth="1"/>
    <col min="8440" max="8440" width="7.85546875" style="1" customWidth="1"/>
    <col min="8441" max="8441" width="7.28515625" style="1" customWidth="1"/>
    <col min="8442" max="8442" width="6.7109375" style="1" bestFit="1" customWidth="1"/>
    <col min="8443" max="8443" width="6.85546875" style="1" customWidth="1"/>
    <col min="8444" max="8449" width="6.140625" style="1" bestFit="1" customWidth="1"/>
    <col min="8450" max="8450" width="9" style="1" customWidth="1"/>
    <col min="8451" max="8451" width="8.140625" style="1" customWidth="1"/>
    <col min="8452" max="8452" width="9" style="1" customWidth="1"/>
    <col min="8453" max="8453" width="9.5703125" style="1" customWidth="1"/>
    <col min="8454" max="8456" width="8" style="1" bestFit="1" customWidth="1"/>
    <col min="8457" max="8457" width="10.140625" style="1" customWidth="1"/>
    <col min="8458" max="8458" width="14" style="1" bestFit="1" customWidth="1"/>
    <col min="8459" max="8685" width="9.140625" style="1"/>
    <col min="8686" max="8686" width="8.140625" style="1" customWidth="1"/>
    <col min="8687" max="8687" width="62.28515625" style="1" customWidth="1"/>
    <col min="8688" max="8688" width="9.5703125" style="1" customWidth="1"/>
    <col min="8689" max="8689" width="13.28515625" style="1" customWidth="1"/>
    <col min="8690" max="8690" width="7.28515625" style="1" bestFit="1" customWidth="1"/>
    <col min="8691" max="8691" width="8.5703125" style="1" bestFit="1" customWidth="1"/>
    <col min="8692" max="8692" width="9.7109375" style="1" customWidth="1"/>
    <col min="8693" max="8693" width="11.85546875" style="1" bestFit="1" customWidth="1"/>
    <col min="8694" max="8694" width="12.28515625" style="1" customWidth="1"/>
    <col min="8695" max="8695" width="13.7109375" style="1" customWidth="1"/>
    <col min="8696" max="8696" width="7.85546875" style="1" customWidth="1"/>
    <col min="8697" max="8697" width="7.28515625" style="1" customWidth="1"/>
    <col min="8698" max="8698" width="6.7109375" style="1" bestFit="1" customWidth="1"/>
    <col min="8699" max="8699" width="6.85546875" style="1" customWidth="1"/>
    <col min="8700" max="8705" width="6.140625" style="1" bestFit="1" customWidth="1"/>
    <col min="8706" max="8706" width="9" style="1" customWidth="1"/>
    <col min="8707" max="8707" width="8.140625" style="1" customWidth="1"/>
    <col min="8708" max="8708" width="9" style="1" customWidth="1"/>
    <col min="8709" max="8709" width="9.5703125" style="1" customWidth="1"/>
    <col min="8710" max="8712" width="8" style="1" bestFit="1" customWidth="1"/>
    <col min="8713" max="8713" width="10.140625" style="1" customWidth="1"/>
    <col min="8714" max="8714" width="14" style="1" bestFit="1" customWidth="1"/>
    <col min="8715" max="8941" width="9.140625" style="1"/>
    <col min="8942" max="8942" width="8.140625" style="1" customWidth="1"/>
    <col min="8943" max="8943" width="62.28515625" style="1" customWidth="1"/>
    <col min="8944" max="8944" width="9.5703125" style="1" customWidth="1"/>
    <col min="8945" max="8945" width="13.28515625" style="1" customWidth="1"/>
    <col min="8946" max="8946" width="7.28515625" style="1" bestFit="1" customWidth="1"/>
    <col min="8947" max="8947" width="8.5703125" style="1" bestFit="1" customWidth="1"/>
    <col min="8948" max="8948" width="9.7109375" style="1" customWidth="1"/>
    <col min="8949" max="8949" width="11.85546875" style="1" bestFit="1" customWidth="1"/>
    <col min="8950" max="8950" width="12.28515625" style="1" customWidth="1"/>
    <col min="8951" max="8951" width="13.7109375" style="1" customWidth="1"/>
    <col min="8952" max="8952" width="7.85546875" style="1" customWidth="1"/>
    <col min="8953" max="8953" width="7.28515625" style="1" customWidth="1"/>
    <col min="8954" max="8954" width="6.7109375" style="1" bestFit="1" customWidth="1"/>
    <col min="8955" max="8955" width="6.85546875" style="1" customWidth="1"/>
    <col min="8956" max="8961" width="6.140625" style="1" bestFit="1" customWidth="1"/>
    <col min="8962" max="8962" width="9" style="1" customWidth="1"/>
    <col min="8963" max="8963" width="8.140625" style="1" customWidth="1"/>
    <col min="8964" max="8964" width="9" style="1" customWidth="1"/>
    <col min="8965" max="8965" width="9.5703125" style="1" customWidth="1"/>
    <col min="8966" max="8968" width="8" style="1" bestFit="1" customWidth="1"/>
    <col min="8969" max="8969" width="10.140625" style="1" customWidth="1"/>
    <col min="8970" max="8970" width="14" style="1" bestFit="1" customWidth="1"/>
    <col min="8971" max="9197" width="9.140625" style="1"/>
    <col min="9198" max="9198" width="8.140625" style="1" customWidth="1"/>
    <col min="9199" max="9199" width="62.28515625" style="1" customWidth="1"/>
    <col min="9200" max="9200" width="9.5703125" style="1" customWidth="1"/>
    <col min="9201" max="9201" width="13.28515625" style="1" customWidth="1"/>
    <col min="9202" max="9202" width="7.28515625" style="1" bestFit="1" customWidth="1"/>
    <col min="9203" max="9203" width="8.5703125" style="1" bestFit="1" customWidth="1"/>
    <col min="9204" max="9204" width="9.7109375" style="1" customWidth="1"/>
    <col min="9205" max="9205" width="11.85546875" style="1" bestFit="1" customWidth="1"/>
    <col min="9206" max="9206" width="12.28515625" style="1" customWidth="1"/>
    <col min="9207" max="9207" width="13.7109375" style="1" customWidth="1"/>
    <col min="9208" max="9208" width="7.85546875" style="1" customWidth="1"/>
    <col min="9209" max="9209" width="7.28515625" style="1" customWidth="1"/>
    <col min="9210" max="9210" width="6.7109375" style="1" bestFit="1" customWidth="1"/>
    <col min="9211" max="9211" width="6.85546875" style="1" customWidth="1"/>
    <col min="9212" max="9217" width="6.140625" style="1" bestFit="1" customWidth="1"/>
    <col min="9218" max="9218" width="9" style="1" customWidth="1"/>
    <col min="9219" max="9219" width="8.140625" style="1" customWidth="1"/>
    <col min="9220" max="9220" width="9" style="1" customWidth="1"/>
    <col min="9221" max="9221" width="9.5703125" style="1" customWidth="1"/>
    <col min="9222" max="9224" width="8" style="1" bestFit="1" customWidth="1"/>
    <col min="9225" max="9225" width="10.140625" style="1" customWidth="1"/>
    <col min="9226" max="9226" width="14" style="1" bestFit="1" customWidth="1"/>
    <col min="9227" max="9453" width="9.140625" style="1"/>
    <col min="9454" max="9454" width="8.140625" style="1" customWidth="1"/>
    <col min="9455" max="9455" width="62.28515625" style="1" customWidth="1"/>
    <col min="9456" max="9456" width="9.5703125" style="1" customWidth="1"/>
    <col min="9457" max="9457" width="13.28515625" style="1" customWidth="1"/>
    <col min="9458" max="9458" width="7.28515625" style="1" bestFit="1" customWidth="1"/>
    <col min="9459" max="9459" width="8.5703125" style="1" bestFit="1" customWidth="1"/>
    <col min="9460" max="9460" width="9.7109375" style="1" customWidth="1"/>
    <col min="9461" max="9461" width="11.85546875" style="1" bestFit="1" customWidth="1"/>
    <col min="9462" max="9462" width="12.28515625" style="1" customWidth="1"/>
    <col min="9463" max="9463" width="13.7109375" style="1" customWidth="1"/>
    <col min="9464" max="9464" width="7.85546875" style="1" customWidth="1"/>
    <col min="9465" max="9465" width="7.28515625" style="1" customWidth="1"/>
    <col min="9466" max="9466" width="6.7109375" style="1" bestFit="1" customWidth="1"/>
    <col min="9467" max="9467" width="6.85546875" style="1" customWidth="1"/>
    <col min="9468" max="9473" width="6.140625" style="1" bestFit="1" customWidth="1"/>
    <col min="9474" max="9474" width="9" style="1" customWidth="1"/>
    <col min="9475" max="9475" width="8.140625" style="1" customWidth="1"/>
    <col min="9476" max="9476" width="9" style="1" customWidth="1"/>
    <col min="9477" max="9477" width="9.5703125" style="1" customWidth="1"/>
    <col min="9478" max="9480" width="8" style="1" bestFit="1" customWidth="1"/>
    <col min="9481" max="9481" width="10.140625" style="1" customWidth="1"/>
    <col min="9482" max="9482" width="14" style="1" bestFit="1" customWidth="1"/>
    <col min="9483" max="9709" width="9.140625" style="1"/>
    <col min="9710" max="9710" width="8.140625" style="1" customWidth="1"/>
    <col min="9711" max="9711" width="62.28515625" style="1" customWidth="1"/>
    <col min="9712" max="9712" width="9.5703125" style="1" customWidth="1"/>
    <col min="9713" max="9713" width="13.28515625" style="1" customWidth="1"/>
    <col min="9714" max="9714" width="7.28515625" style="1" bestFit="1" customWidth="1"/>
    <col min="9715" max="9715" width="8.5703125" style="1" bestFit="1" customWidth="1"/>
    <col min="9716" max="9716" width="9.7109375" style="1" customWidth="1"/>
    <col min="9717" max="9717" width="11.85546875" style="1" bestFit="1" customWidth="1"/>
    <col min="9718" max="9718" width="12.28515625" style="1" customWidth="1"/>
    <col min="9719" max="9719" width="13.7109375" style="1" customWidth="1"/>
    <col min="9720" max="9720" width="7.85546875" style="1" customWidth="1"/>
    <col min="9721" max="9721" width="7.28515625" style="1" customWidth="1"/>
    <col min="9722" max="9722" width="6.7109375" style="1" bestFit="1" customWidth="1"/>
    <col min="9723" max="9723" width="6.85546875" style="1" customWidth="1"/>
    <col min="9724" max="9729" width="6.140625" style="1" bestFit="1" customWidth="1"/>
    <col min="9730" max="9730" width="9" style="1" customWidth="1"/>
    <col min="9731" max="9731" width="8.140625" style="1" customWidth="1"/>
    <col min="9732" max="9732" width="9" style="1" customWidth="1"/>
    <col min="9733" max="9733" width="9.5703125" style="1" customWidth="1"/>
    <col min="9734" max="9736" width="8" style="1" bestFit="1" customWidth="1"/>
    <col min="9737" max="9737" width="10.140625" style="1" customWidth="1"/>
    <col min="9738" max="9738" width="14" style="1" bestFit="1" customWidth="1"/>
    <col min="9739" max="9965" width="9.140625" style="1"/>
    <col min="9966" max="9966" width="8.140625" style="1" customWidth="1"/>
    <col min="9967" max="9967" width="62.28515625" style="1" customWidth="1"/>
    <col min="9968" max="9968" width="9.5703125" style="1" customWidth="1"/>
    <col min="9969" max="9969" width="13.28515625" style="1" customWidth="1"/>
    <col min="9970" max="9970" width="7.28515625" style="1" bestFit="1" customWidth="1"/>
    <col min="9971" max="9971" width="8.5703125" style="1" bestFit="1" customWidth="1"/>
    <col min="9972" max="9972" width="9.7109375" style="1" customWidth="1"/>
    <col min="9973" max="9973" width="11.85546875" style="1" bestFit="1" customWidth="1"/>
    <col min="9974" max="9974" width="12.28515625" style="1" customWidth="1"/>
    <col min="9975" max="9975" width="13.7109375" style="1" customWidth="1"/>
    <col min="9976" max="9976" width="7.85546875" style="1" customWidth="1"/>
    <col min="9977" max="9977" width="7.28515625" style="1" customWidth="1"/>
    <col min="9978" max="9978" width="6.7109375" style="1" bestFit="1" customWidth="1"/>
    <col min="9979" max="9979" width="6.85546875" style="1" customWidth="1"/>
    <col min="9980" max="9985" width="6.140625" style="1" bestFit="1" customWidth="1"/>
    <col min="9986" max="9986" width="9" style="1" customWidth="1"/>
    <col min="9987" max="9987" width="8.140625" style="1" customWidth="1"/>
    <col min="9988" max="9988" width="9" style="1" customWidth="1"/>
    <col min="9989" max="9989" width="9.5703125" style="1" customWidth="1"/>
    <col min="9990" max="9992" width="8" style="1" bestFit="1" customWidth="1"/>
    <col min="9993" max="9993" width="10.140625" style="1" customWidth="1"/>
    <col min="9994" max="9994" width="14" style="1" bestFit="1" customWidth="1"/>
    <col min="9995" max="10221" width="9.140625" style="1"/>
    <col min="10222" max="10222" width="8.140625" style="1" customWidth="1"/>
    <col min="10223" max="10223" width="62.28515625" style="1" customWidth="1"/>
    <col min="10224" max="10224" width="9.5703125" style="1" customWidth="1"/>
    <col min="10225" max="10225" width="13.28515625" style="1" customWidth="1"/>
    <col min="10226" max="10226" width="7.28515625" style="1" bestFit="1" customWidth="1"/>
    <col min="10227" max="10227" width="8.5703125" style="1" bestFit="1" customWidth="1"/>
    <col min="10228" max="10228" width="9.7109375" style="1" customWidth="1"/>
    <col min="10229" max="10229" width="11.85546875" style="1" bestFit="1" customWidth="1"/>
    <col min="10230" max="10230" width="12.28515625" style="1" customWidth="1"/>
    <col min="10231" max="10231" width="13.7109375" style="1" customWidth="1"/>
    <col min="10232" max="10232" width="7.85546875" style="1" customWidth="1"/>
    <col min="10233" max="10233" width="7.28515625" style="1" customWidth="1"/>
    <col min="10234" max="10234" width="6.7109375" style="1" bestFit="1" customWidth="1"/>
    <col min="10235" max="10235" width="6.85546875" style="1" customWidth="1"/>
    <col min="10236" max="10241" width="6.140625" style="1" bestFit="1" customWidth="1"/>
    <col min="10242" max="10242" width="9" style="1" customWidth="1"/>
    <col min="10243" max="10243" width="8.140625" style="1" customWidth="1"/>
    <col min="10244" max="10244" width="9" style="1" customWidth="1"/>
    <col min="10245" max="10245" width="9.5703125" style="1" customWidth="1"/>
    <col min="10246" max="10248" width="8" style="1" bestFit="1" customWidth="1"/>
    <col min="10249" max="10249" width="10.140625" style="1" customWidth="1"/>
    <col min="10250" max="10250" width="14" style="1" bestFit="1" customWidth="1"/>
    <col min="10251" max="10477" width="9.140625" style="1"/>
    <col min="10478" max="10478" width="8.140625" style="1" customWidth="1"/>
    <col min="10479" max="10479" width="62.28515625" style="1" customWidth="1"/>
    <col min="10480" max="10480" width="9.5703125" style="1" customWidth="1"/>
    <col min="10481" max="10481" width="13.28515625" style="1" customWidth="1"/>
    <col min="10482" max="10482" width="7.28515625" style="1" bestFit="1" customWidth="1"/>
    <col min="10483" max="10483" width="8.5703125" style="1" bestFit="1" customWidth="1"/>
    <col min="10484" max="10484" width="9.7109375" style="1" customWidth="1"/>
    <col min="10485" max="10485" width="11.85546875" style="1" bestFit="1" customWidth="1"/>
    <col min="10486" max="10486" width="12.28515625" style="1" customWidth="1"/>
    <col min="10487" max="10487" width="13.7109375" style="1" customWidth="1"/>
    <col min="10488" max="10488" width="7.85546875" style="1" customWidth="1"/>
    <col min="10489" max="10489" width="7.28515625" style="1" customWidth="1"/>
    <col min="10490" max="10490" width="6.7109375" style="1" bestFit="1" customWidth="1"/>
    <col min="10491" max="10491" width="6.85546875" style="1" customWidth="1"/>
    <col min="10492" max="10497" width="6.140625" style="1" bestFit="1" customWidth="1"/>
    <col min="10498" max="10498" width="9" style="1" customWidth="1"/>
    <col min="10499" max="10499" width="8.140625" style="1" customWidth="1"/>
    <col min="10500" max="10500" width="9" style="1" customWidth="1"/>
    <col min="10501" max="10501" width="9.5703125" style="1" customWidth="1"/>
    <col min="10502" max="10504" width="8" style="1" bestFit="1" customWidth="1"/>
    <col min="10505" max="10505" width="10.140625" style="1" customWidth="1"/>
    <col min="10506" max="10506" width="14" style="1" bestFit="1" customWidth="1"/>
    <col min="10507" max="10733" width="9.140625" style="1"/>
    <col min="10734" max="10734" width="8.140625" style="1" customWidth="1"/>
    <col min="10735" max="10735" width="62.28515625" style="1" customWidth="1"/>
    <col min="10736" max="10736" width="9.5703125" style="1" customWidth="1"/>
    <col min="10737" max="10737" width="13.28515625" style="1" customWidth="1"/>
    <col min="10738" max="10738" width="7.28515625" style="1" bestFit="1" customWidth="1"/>
    <col min="10739" max="10739" width="8.5703125" style="1" bestFit="1" customWidth="1"/>
    <col min="10740" max="10740" width="9.7109375" style="1" customWidth="1"/>
    <col min="10741" max="10741" width="11.85546875" style="1" bestFit="1" customWidth="1"/>
    <col min="10742" max="10742" width="12.28515625" style="1" customWidth="1"/>
    <col min="10743" max="10743" width="13.7109375" style="1" customWidth="1"/>
    <col min="10744" max="10744" width="7.85546875" style="1" customWidth="1"/>
    <col min="10745" max="10745" width="7.28515625" style="1" customWidth="1"/>
    <col min="10746" max="10746" width="6.7109375" style="1" bestFit="1" customWidth="1"/>
    <col min="10747" max="10747" width="6.85546875" style="1" customWidth="1"/>
    <col min="10748" max="10753" width="6.140625" style="1" bestFit="1" customWidth="1"/>
    <col min="10754" max="10754" width="9" style="1" customWidth="1"/>
    <col min="10755" max="10755" width="8.140625" style="1" customWidth="1"/>
    <col min="10756" max="10756" width="9" style="1" customWidth="1"/>
    <col min="10757" max="10757" width="9.5703125" style="1" customWidth="1"/>
    <col min="10758" max="10760" width="8" style="1" bestFit="1" customWidth="1"/>
    <col min="10761" max="10761" width="10.140625" style="1" customWidth="1"/>
    <col min="10762" max="10762" width="14" style="1" bestFit="1" customWidth="1"/>
    <col min="10763" max="10989" width="9.140625" style="1"/>
    <col min="10990" max="10990" width="8.140625" style="1" customWidth="1"/>
    <col min="10991" max="10991" width="62.28515625" style="1" customWidth="1"/>
    <col min="10992" max="10992" width="9.5703125" style="1" customWidth="1"/>
    <col min="10993" max="10993" width="13.28515625" style="1" customWidth="1"/>
    <col min="10994" max="10994" width="7.28515625" style="1" bestFit="1" customWidth="1"/>
    <col min="10995" max="10995" width="8.5703125" style="1" bestFit="1" customWidth="1"/>
    <col min="10996" max="10996" width="9.7109375" style="1" customWidth="1"/>
    <col min="10997" max="10997" width="11.85546875" style="1" bestFit="1" customWidth="1"/>
    <col min="10998" max="10998" width="12.28515625" style="1" customWidth="1"/>
    <col min="10999" max="10999" width="13.7109375" style="1" customWidth="1"/>
    <col min="11000" max="11000" width="7.85546875" style="1" customWidth="1"/>
    <col min="11001" max="11001" width="7.28515625" style="1" customWidth="1"/>
    <col min="11002" max="11002" width="6.7109375" style="1" bestFit="1" customWidth="1"/>
    <col min="11003" max="11003" width="6.85546875" style="1" customWidth="1"/>
    <col min="11004" max="11009" width="6.140625" style="1" bestFit="1" customWidth="1"/>
    <col min="11010" max="11010" width="9" style="1" customWidth="1"/>
    <col min="11011" max="11011" width="8.140625" style="1" customWidth="1"/>
    <col min="11012" max="11012" width="9" style="1" customWidth="1"/>
    <col min="11013" max="11013" width="9.5703125" style="1" customWidth="1"/>
    <col min="11014" max="11016" width="8" style="1" bestFit="1" customWidth="1"/>
    <col min="11017" max="11017" width="10.140625" style="1" customWidth="1"/>
    <col min="11018" max="11018" width="14" style="1" bestFit="1" customWidth="1"/>
    <col min="11019" max="11245" width="9.140625" style="1"/>
    <col min="11246" max="11246" width="8.140625" style="1" customWidth="1"/>
    <col min="11247" max="11247" width="62.28515625" style="1" customWidth="1"/>
    <col min="11248" max="11248" width="9.5703125" style="1" customWidth="1"/>
    <col min="11249" max="11249" width="13.28515625" style="1" customWidth="1"/>
    <col min="11250" max="11250" width="7.28515625" style="1" bestFit="1" customWidth="1"/>
    <col min="11251" max="11251" width="8.5703125" style="1" bestFit="1" customWidth="1"/>
    <col min="11252" max="11252" width="9.7109375" style="1" customWidth="1"/>
    <col min="11253" max="11253" width="11.85546875" style="1" bestFit="1" customWidth="1"/>
    <col min="11254" max="11254" width="12.28515625" style="1" customWidth="1"/>
    <col min="11255" max="11255" width="13.7109375" style="1" customWidth="1"/>
    <col min="11256" max="11256" width="7.85546875" style="1" customWidth="1"/>
    <col min="11257" max="11257" width="7.28515625" style="1" customWidth="1"/>
    <col min="11258" max="11258" width="6.7109375" style="1" bestFit="1" customWidth="1"/>
    <col min="11259" max="11259" width="6.85546875" style="1" customWidth="1"/>
    <col min="11260" max="11265" width="6.140625" style="1" bestFit="1" customWidth="1"/>
    <col min="11266" max="11266" width="9" style="1" customWidth="1"/>
    <col min="11267" max="11267" width="8.140625" style="1" customWidth="1"/>
    <col min="11268" max="11268" width="9" style="1" customWidth="1"/>
    <col min="11269" max="11269" width="9.5703125" style="1" customWidth="1"/>
    <col min="11270" max="11272" width="8" style="1" bestFit="1" customWidth="1"/>
    <col min="11273" max="11273" width="10.140625" style="1" customWidth="1"/>
    <col min="11274" max="11274" width="14" style="1" bestFit="1" customWidth="1"/>
    <col min="11275" max="11501" width="9.140625" style="1"/>
    <col min="11502" max="11502" width="8.140625" style="1" customWidth="1"/>
    <col min="11503" max="11503" width="62.28515625" style="1" customWidth="1"/>
    <col min="11504" max="11504" width="9.5703125" style="1" customWidth="1"/>
    <col min="11505" max="11505" width="13.28515625" style="1" customWidth="1"/>
    <col min="11506" max="11506" width="7.28515625" style="1" bestFit="1" customWidth="1"/>
    <col min="11507" max="11507" width="8.5703125" style="1" bestFit="1" customWidth="1"/>
    <col min="11508" max="11508" width="9.7109375" style="1" customWidth="1"/>
    <col min="11509" max="11509" width="11.85546875" style="1" bestFit="1" customWidth="1"/>
    <col min="11510" max="11510" width="12.28515625" style="1" customWidth="1"/>
    <col min="11511" max="11511" width="13.7109375" style="1" customWidth="1"/>
    <col min="11512" max="11512" width="7.85546875" style="1" customWidth="1"/>
    <col min="11513" max="11513" width="7.28515625" style="1" customWidth="1"/>
    <col min="11514" max="11514" width="6.7109375" style="1" bestFit="1" customWidth="1"/>
    <col min="11515" max="11515" width="6.85546875" style="1" customWidth="1"/>
    <col min="11516" max="11521" width="6.140625" style="1" bestFit="1" customWidth="1"/>
    <col min="11522" max="11522" width="9" style="1" customWidth="1"/>
    <col min="11523" max="11523" width="8.140625" style="1" customWidth="1"/>
    <col min="11524" max="11524" width="9" style="1" customWidth="1"/>
    <col min="11525" max="11525" width="9.5703125" style="1" customWidth="1"/>
    <col min="11526" max="11528" width="8" style="1" bestFit="1" customWidth="1"/>
    <col min="11529" max="11529" width="10.140625" style="1" customWidth="1"/>
    <col min="11530" max="11530" width="14" style="1" bestFit="1" customWidth="1"/>
    <col min="11531" max="11757" width="9.140625" style="1"/>
    <col min="11758" max="11758" width="8.140625" style="1" customWidth="1"/>
    <col min="11759" max="11759" width="62.28515625" style="1" customWidth="1"/>
    <col min="11760" max="11760" width="9.5703125" style="1" customWidth="1"/>
    <col min="11761" max="11761" width="13.28515625" style="1" customWidth="1"/>
    <col min="11762" max="11762" width="7.28515625" style="1" bestFit="1" customWidth="1"/>
    <col min="11763" max="11763" width="8.5703125" style="1" bestFit="1" customWidth="1"/>
    <col min="11764" max="11764" width="9.7109375" style="1" customWidth="1"/>
    <col min="11765" max="11765" width="11.85546875" style="1" bestFit="1" customWidth="1"/>
    <col min="11766" max="11766" width="12.28515625" style="1" customWidth="1"/>
    <col min="11767" max="11767" width="13.7109375" style="1" customWidth="1"/>
    <col min="11768" max="11768" width="7.85546875" style="1" customWidth="1"/>
    <col min="11769" max="11769" width="7.28515625" style="1" customWidth="1"/>
    <col min="11770" max="11770" width="6.7109375" style="1" bestFit="1" customWidth="1"/>
    <col min="11771" max="11771" width="6.85546875" style="1" customWidth="1"/>
    <col min="11772" max="11777" width="6.140625" style="1" bestFit="1" customWidth="1"/>
    <col min="11778" max="11778" width="9" style="1" customWidth="1"/>
    <col min="11779" max="11779" width="8.140625" style="1" customWidth="1"/>
    <col min="11780" max="11780" width="9" style="1" customWidth="1"/>
    <col min="11781" max="11781" width="9.5703125" style="1" customWidth="1"/>
    <col min="11782" max="11784" width="8" style="1" bestFit="1" customWidth="1"/>
    <col min="11785" max="11785" width="10.140625" style="1" customWidth="1"/>
    <col min="11786" max="11786" width="14" style="1" bestFit="1" customWidth="1"/>
    <col min="11787" max="12013" width="9.140625" style="1"/>
    <col min="12014" max="12014" width="8.140625" style="1" customWidth="1"/>
    <col min="12015" max="12015" width="62.28515625" style="1" customWidth="1"/>
    <col min="12016" max="12016" width="9.5703125" style="1" customWidth="1"/>
    <col min="12017" max="12017" width="13.28515625" style="1" customWidth="1"/>
    <col min="12018" max="12018" width="7.28515625" style="1" bestFit="1" customWidth="1"/>
    <col min="12019" max="12019" width="8.5703125" style="1" bestFit="1" customWidth="1"/>
    <col min="12020" max="12020" width="9.7109375" style="1" customWidth="1"/>
    <col min="12021" max="12021" width="11.85546875" style="1" bestFit="1" customWidth="1"/>
    <col min="12022" max="12022" width="12.28515625" style="1" customWidth="1"/>
    <col min="12023" max="12023" width="13.7109375" style="1" customWidth="1"/>
    <col min="12024" max="12024" width="7.85546875" style="1" customWidth="1"/>
    <col min="12025" max="12025" width="7.28515625" style="1" customWidth="1"/>
    <col min="12026" max="12026" width="6.7109375" style="1" bestFit="1" customWidth="1"/>
    <col min="12027" max="12027" width="6.85546875" style="1" customWidth="1"/>
    <col min="12028" max="12033" width="6.140625" style="1" bestFit="1" customWidth="1"/>
    <col min="12034" max="12034" width="9" style="1" customWidth="1"/>
    <col min="12035" max="12035" width="8.140625" style="1" customWidth="1"/>
    <col min="12036" max="12036" width="9" style="1" customWidth="1"/>
    <col min="12037" max="12037" width="9.5703125" style="1" customWidth="1"/>
    <col min="12038" max="12040" width="8" style="1" bestFit="1" customWidth="1"/>
    <col min="12041" max="12041" width="10.140625" style="1" customWidth="1"/>
    <col min="12042" max="12042" width="14" style="1" bestFit="1" customWidth="1"/>
    <col min="12043" max="12269" width="9.140625" style="1"/>
    <col min="12270" max="12270" width="8.140625" style="1" customWidth="1"/>
    <col min="12271" max="12271" width="62.28515625" style="1" customWidth="1"/>
    <col min="12272" max="12272" width="9.5703125" style="1" customWidth="1"/>
    <col min="12273" max="12273" width="13.28515625" style="1" customWidth="1"/>
    <col min="12274" max="12274" width="7.28515625" style="1" bestFit="1" customWidth="1"/>
    <col min="12275" max="12275" width="8.5703125" style="1" bestFit="1" customWidth="1"/>
    <col min="12276" max="12276" width="9.7109375" style="1" customWidth="1"/>
    <col min="12277" max="12277" width="11.85546875" style="1" bestFit="1" customWidth="1"/>
    <col min="12278" max="12278" width="12.28515625" style="1" customWidth="1"/>
    <col min="12279" max="12279" width="13.7109375" style="1" customWidth="1"/>
    <col min="12280" max="12280" width="7.85546875" style="1" customWidth="1"/>
    <col min="12281" max="12281" width="7.28515625" style="1" customWidth="1"/>
    <col min="12282" max="12282" width="6.7109375" style="1" bestFit="1" customWidth="1"/>
    <col min="12283" max="12283" width="6.85546875" style="1" customWidth="1"/>
    <col min="12284" max="12289" width="6.140625" style="1" bestFit="1" customWidth="1"/>
    <col min="12290" max="12290" width="9" style="1" customWidth="1"/>
    <col min="12291" max="12291" width="8.140625" style="1" customWidth="1"/>
    <col min="12292" max="12292" width="9" style="1" customWidth="1"/>
    <col min="12293" max="12293" width="9.5703125" style="1" customWidth="1"/>
    <col min="12294" max="12296" width="8" style="1" bestFit="1" customWidth="1"/>
    <col min="12297" max="12297" width="10.140625" style="1" customWidth="1"/>
    <col min="12298" max="12298" width="14" style="1" bestFit="1" customWidth="1"/>
    <col min="12299" max="12525" width="9.140625" style="1"/>
    <col min="12526" max="12526" width="8.140625" style="1" customWidth="1"/>
    <col min="12527" max="12527" width="62.28515625" style="1" customWidth="1"/>
    <col min="12528" max="12528" width="9.5703125" style="1" customWidth="1"/>
    <col min="12529" max="12529" width="13.28515625" style="1" customWidth="1"/>
    <col min="12530" max="12530" width="7.28515625" style="1" bestFit="1" customWidth="1"/>
    <col min="12531" max="12531" width="8.5703125" style="1" bestFit="1" customWidth="1"/>
    <col min="12532" max="12532" width="9.7109375" style="1" customWidth="1"/>
    <col min="12533" max="12533" width="11.85546875" style="1" bestFit="1" customWidth="1"/>
    <col min="12534" max="12534" width="12.28515625" style="1" customWidth="1"/>
    <col min="12535" max="12535" width="13.7109375" style="1" customWidth="1"/>
    <col min="12536" max="12536" width="7.85546875" style="1" customWidth="1"/>
    <col min="12537" max="12537" width="7.28515625" style="1" customWidth="1"/>
    <col min="12538" max="12538" width="6.7109375" style="1" bestFit="1" customWidth="1"/>
    <col min="12539" max="12539" width="6.85546875" style="1" customWidth="1"/>
    <col min="12540" max="12545" width="6.140625" style="1" bestFit="1" customWidth="1"/>
    <col min="12546" max="12546" width="9" style="1" customWidth="1"/>
    <col min="12547" max="12547" width="8.140625" style="1" customWidth="1"/>
    <col min="12548" max="12548" width="9" style="1" customWidth="1"/>
    <col min="12549" max="12549" width="9.5703125" style="1" customWidth="1"/>
    <col min="12550" max="12552" width="8" style="1" bestFit="1" customWidth="1"/>
    <col min="12553" max="12553" width="10.140625" style="1" customWidth="1"/>
    <col min="12554" max="12554" width="14" style="1" bestFit="1" customWidth="1"/>
    <col min="12555" max="12781" width="9.140625" style="1"/>
    <col min="12782" max="12782" width="8.140625" style="1" customWidth="1"/>
    <col min="12783" max="12783" width="62.28515625" style="1" customWidth="1"/>
    <col min="12784" max="12784" width="9.5703125" style="1" customWidth="1"/>
    <col min="12785" max="12785" width="13.28515625" style="1" customWidth="1"/>
    <col min="12786" max="12786" width="7.28515625" style="1" bestFit="1" customWidth="1"/>
    <col min="12787" max="12787" width="8.5703125" style="1" bestFit="1" customWidth="1"/>
    <col min="12788" max="12788" width="9.7109375" style="1" customWidth="1"/>
    <col min="12789" max="12789" width="11.85546875" style="1" bestFit="1" customWidth="1"/>
    <col min="12790" max="12790" width="12.28515625" style="1" customWidth="1"/>
    <col min="12791" max="12791" width="13.7109375" style="1" customWidth="1"/>
    <col min="12792" max="12792" width="7.85546875" style="1" customWidth="1"/>
    <col min="12793" max="12793" width="7.28515625" style="1" customWidth="1"/>
    <col min="12794" max="12794" width="6.7109375" style="1" bestFit="1" customWidth="1"/>
    <col min="12795" max="12795" width="6.85546875" style="1" customWidth="1"/>
    <col min="12796" max="12801" width="6.140625" style="1" bestFit="1" customWidth="1"/>
    <col min="12802" max="12802" width="9" style="1" customWidth="1"/>
    <col min="12803" max="12803" width="8.140625" style="1" customWidth="1"/>
    <col min="12804" max="12804" width="9" style="1" customWidth="1"/>
    <col min="12805" max="12805" width="9.5703125" style="1" customWidth="1"/>
    <col min="12806" max="12808" width="8" style="1" bestFit="1" customWidth="1"/>
    <col min="12809" max="12809" width="10.140625" style="1" customWidth="1"/>
    <col min="12810" max="12810" width="14" style="1" bestFit="1" customWidth="1"/>
    <col min="12811" max="13037" width="9.140625" style="1"/>
    <col min="13038" max="13038" width="8.140625" style="1" customWidth="1"/>
    <col min="13039" max="13039" width="62.28515625" style="1" customWidth="1"/>
    <col min="13040" max="13040" width="9.5703125" style="1" customWidth="1"/>
    <col min="13041" max="13041" width="13.28515625" style="1" customWidth="1"/>
    <col min="13042" max="13042" width="7.28515625" style="1" bestFit="1" customWidth="1"/>
    <col min="13043" max="13043" width="8.5703125" style="1" bestFit="1" customWidth="1"/>
    <col min="13044" max="13044" width="9.7109375" style="1" customWidth="1"/>
    <col min="13045" max="13045" width="11.85546875" style="1" bestFit="1" customWidth="1"/>
    <col min="13046" max="13046" width="12.28515625" style="1" customWidth="1"/>
    <col min="13047" max="13047" width="13.7109375" style="1" customWidth="1"/>
    <col min="13048" max="13048" width="7.85546875" style="1" customWidth="1"/>
    <col min="13049" max="13049" width="7.28515625" style="1" customWidth="1"/>
    <col min="13050" max="13050" width="6.7109375" style="1" bestFit="1" customWidth="1"/>
    <col min="13051" max="13051" width="6.85546875" style="1" customWidth="1"/>
    <col min="13052" max="13057" width="6.140625" style="1" bestFit="1" customWidth="1"/>
    <col min="13058" max="13058" width="9" style="1" customWidth="1"/>
    <col min="13059" max="13059" width="8.140625" style="1" customWidth="1"/>
    <col min="13060" max="13060" width="9" style="1" customWidth="1"/>
    <col min="13061" max="13061" width="9.5703125" style="1" customWidth="1"/>
    <col min="13062" max="13064" width="8" style="1" bestFit="1" customWidth="1"/>
    <col min="13065" max="13065" width="10.140625" style="1" customWidth="1"/>
    <col min="13066" max="13066" width="14" style="1" bestFit="1" customWidth="1"/>
    <col min="13067" max="13293" width="9.140625" style="1"/>
    <col min="13294" max="13294" width="8.140625" style="1" customWidth="1"/>
    <col min="13295" max="13295" width="62.28515625" style="1" customWidth="1"/>
    <col min="13296" max="13296" width="9.5703125" style="1" customWidth="1"/>
    <col min="13297" max="13297" width="13.28515625" style="1" customWidth="1"/>
    <col min="13298" max="13298" width="7.28515625" style="1" bestFit="1" customWidth="1"/>
    <col min="13299" max="13299" width="8.5703125" style="1" bestFit="1" customWidth="1"/>
    <col min="13300" max="13300" width="9.7109375" style="1" customWidth="1"/>
    <col min="13301" max="13301" width="11.85546875" style="1" bestFit="1" customWidth="1"/>
    <col min="13302" max="13302" width="12.28515625" style="1" customWidth="1"/>
    <col min="13303" max="13303" width="13.7109375" style="1" customWidth="1"/>
    <col min="13304" max="13304" width="7.85546875" style="1" customWidth="1"/>
    <col min="13305" max="13305" width="7.28515625" style="1" customWidth="1"/>
    <col min="13306" max="13306" width="6.7109375" style="1" bestFit="1" customWidth="1"/>
    <col min="13307" max="13307" width="6.85546875" style="1" customWidth="1"/>
    <col min="13308" max="13313" width="6.140625" style="1" bestFit="1" customWidth="1"/>
    <col min="13314" max="13314" width="9" style="1" customWidth="1"/>
    <col min="13315" max="13315" width="8.140625" style="1" customWidth="1"/>
    <col min="13316" max="13316" width="9" style="1" customWidth="1"/>
    <col min="13317" max="13317" width="9.5703125" style="1" customWidth="1"/>
    <col min="13318" max="13320" width="8" style="1" bestFit="1" customWidth="1"/>
    <col min="13321" max="13321" width="10.140625" style="1" customWidth="1"/>
    <col min="13322" max="13322" width="14" style="1" bestFit="1" customWidth="1"/>
    <col min="13323" max="13549" width="9.140625" style="1"/>
    <col min="13550" max="13550" width="8.140625" style="1" customWidth="1"/>
    <col min="13551" max="13551" width="62.28515625" style="1" customWidth="1"/>
    <col min="13552" max="13552" width="9.5703125" style="1" customWidth="1"/>
    <col min="13553" max="13553" width="13.28515625" style="1" customWidth="1"/>
    <col min="13554" max="13554" width="7.28515625" style="1" bestFit="1" customWidth="1"/>
    <col min="13555" max="13555" width="8.5703125" style="1" bestFit="1" customWidth="1"/>
    <col min="13556" max="13556" width="9.7109375" style="1" customWidth="1"/>
    <col min="13557" max="13557" width="11.85546875" style="1" bestFit="1" customWidth="1"/>
    <col min="13558" max="13558" width="12.28515625" style="1" customWidth="1"/>
    <col min="13559" max="13559" width="13.7109375" style="1" customWidth="1"/>
    <col min="13560" max="13560" width="7.85546875" style="1" customWidth="1"/>
    <col min="13561" max="13561" width="7.28515625" style="1" customWidth="1"/>
    <col min="13562" max="13562" width="6.7109375" style="1" bestFit="1" customWidth="1"/>
    <col min="13563" max="13563" width="6.85546875" style="1" customWidth="1"/>
    <col min="13564" max="13569" width="6.140625" style="1" bestFit="1" customWidth="1"/>
    <col min="13570" max="13570" width="9" style="1" customWidth="1"/>
    <col min="13571" max="13571" width="8.140625" style="1" customWidth="1"/>
    <col min="13572" max="13572" width="9" style="1" customWidth="1"/>
    <col min="13573" max="13573" width="9.5703125" style="1" customWidth="1"/>
    <col min="13574" max="13576" width="8" style="1" bestFit="1" customWidth="1"/>
    <col min="13577" max="13577" width="10.140625" style="1" customWidth="1"/>
    <col min="13578" max="13578" width="14" style="1" bestFit="1" customWidth="1"/>
    <col min="13579" max="13805" width="9.140625" style="1"/>
    <col min="13806" max="13806" width="8.140625" style="1" customWidth="1"/>
    <col min="13807" max="13807" width="62.28515625" style="1" customWidth="1"/>
    <col min="13808" max="13808" width="9.5703125" style="1" customWidth="1"/>
    <col min="13809" max="13809" width="13.28515625" style="1" customWidth="1"/>
    <col min="13810" max="13810" width="7.28515625" style="1" bestFit="1" customWidth="1"/>
    <col min="13811" max="13811" width="8.5703125" style="1" bestFit="1" customWidth="1"/>
    <col min="13812" max="13812" width="9.7109375" style="1" customWidth="1"/>
    <col min="13813" max="13813" width="11.85546875" style="1" bestFit="1" customWidth="1"/>
    <col min="13814" max="13814" width="12.28515625" style="1" customWidth="1"/>
    <col min="13815" max="13815" width="13.7109375" style="1" customWidth="1"/>
    <col min="13816" max="13816" width="7.85546875" style="1" customWidth="1"/>
    <col min="13817" max="13817" width="7.28515625" style="1" customWidth="1"/>
    <col min="13818" max="13818" width="6.7109375" style="1" bestFit="1" customWidth="1"/>
    <col min="13819" max="13819" width="6.85546875" style="1" customWidth="1"/>
    <col min="13820" max="13825" width="6.140625" style="1" bestFit="1" customWidth="1"/>
    <col min="13826" max="13826" width="9" style="1" customWidth="1"/>
    <col min="13827" max="13827" width="8.140625" style="1" customWidth="1"/>
    <col min="13828" max="13828" width="9" style="1" customWidth="1"/>
    <col min="13829" max="13829" width="9.5703125" style="1" customWidth="1"/>
    <col min="13830" max="13832" width="8" style="1" bestFit="1" customWidth="1"/>
    <col min="13833" max="13833" width="10.140625" style="1" customWidth="1"/>
    <col min="13834" max="13834" width="14" style="1" bestFit="1" customWidth="1"/>
    <col min="13835" max="14061" width="9.140625" style="1"/>
    <col min="14062" max="14062" width="8.140625" style="1" customWidth="1"/>
    <col min="14063" max="14063" width="62.28515625" style="1" customWidth="1"/>
    <col min="14064" max="14064" width="9.5703125" style="1" customWidth="1"/>
    <col min="14065" max="14065" width="13.28515625" style="1" customWidth="1"/>
    <col min="14066" max="14066" width="7.28515625" style="1" bestFit="1" customWidth="1"/>
    <col min="14067" max="14067" width="8.5703125" style="1" bestFit="1" customWidth="1"/>
    <col min="14068" max="14068" width="9.7109375" style="1" customWidth="1"/>
    <col min="14069" max="14069" width="11.85546875" style="1" bestFit="1" customWidth="1"/>
    <col min="14070" max="14070" width="12.28515625" style="1" customWidth="1"/>
    <col min="14071" max="14071" width="13.7109375" style="1" customWidth="1"/>
    <col min="14072" max="14072" width="7.85546875" style="1" customWidth="1"/>
    <col min="14073" max="14073" width="7.28515625" style="1" customWidth="1"/>
    <col min="14074" max="14074" width="6.7109375" style="1" bestFit="1" customWidth="1"/>
    <col min="14075" max="14075" width="6.85546875" style="1" customWidth="1"/>
    <col min="14076" max="14081" width="6.140625" style="1" bestFit="1" customWidth="1"/>
    <col min="14082" max="14082" width="9" style="1" customWidth="1"/>
    <col min="14083" max="14083" width="8.140625" style="1" customWidth="1"/>
    <col min="14084" max="14084" width="9" style="1" customWidth="1"/>
    <col min="14085" max="14085" width="9.5703125" style="1" customWidth="1"/>
    <col min="14086" max="14088" width="8" style="1" bestFit="1" customWidth="1"/>
    <col min="14089" max="14089" width="10.140625" style="1" customWidth="1"/>
    <col min="14090" max="14090" width="14" style="1" bestFit="1" customWidth="1"/>
    <col min="14091" max="14317" width="9.140625" style="1"/>
    <col min="14318" max="14318" width="8.140625" style="1" customWidth="1"/>
    <col min="14319" max="14319" width="62.28515625" style="1" customWidth="1"/>
    <col min="14320" max="14320" width="9.5703125" style="1" customWidth="1"/>
    <col min="14321" max="14321" width="13.28515625" style="1" customWidth="1"/>
    <col min="14322" max="14322" width="7.28515625" style="1" bestFit="1" customWidth="1"/>
    <col min="14323" max="14323" width="8.5703125" style="1" bestFit="1" customWidth="1"/>
    <col min="14324" max="14324" width="9.7109375" style="1" customWidth="1"/>
    <col min="14325" max="14325" width="11.85546875" style="1" bestFit="1" customWidth="1"/>
    <col min="14326" max="14326" width="12.28515625" style="1" customWidth="1"/>
    <col min="14327" max="14327" width="13.7109375" style="1" customWidth="1"/>
    <col min="14328" max="14328" width="7.85546875" style="1" customWidth="1"/>
    <col min="14329" max="14329" width="7.28515625" style="1" customWidth="1"/>
    <col min="14330" max="14330" width="6.7109375" style="1" bestFit="1" customWidth="1"/>
    <col min="14331" max="14331" width="6.85546875" style="1" customWidth="1"/>
    <col min="14332" max="14337" width="6.140625" style="1" bestFit="1" customWidth="1"/>
    <col min="14338" max="14338" width="9" style="1" customWidth="1"/>
    <col min="14339" max="14339" width="8.140625" style="1" customWidth="1"/>
    <col min="14340" max="14340" width="9" style="1" customWidth="1"/>
    <col min="14341" max="14341" width="9.5703125" style="1" customWidth="1"/>
    <col min="14342" max="14344" width="8" style="1" bestFit="1" customWidth="1"/>
    <col min="14345" max="14345" width="10.140625" style="1" customWidth="1"/>
    <col min="14346" max="14346" width="14" style="1" bestFit="1" customWidth="1"/>
    <col min="14347" max="14573" width="9.140625" style="1"/>
    <col min="14574" max="14574" width="8.140625" style="1" customWidth="1"/>
    <col min="14575" max="14575" width="62.28515625" style="1" customWidth="1"/>
    <col min="14576" max="14576" width="9.5703125" style="1" customWidth="1"/>
    <col min="14577" max="14577" width="13.28515625" style="1" customWidth="1"/>
    <col min="14578" max="14578" width="7.28515625" style="1" bestFit="1" customWidth="1"/>
    <col min="14579" max="14579" width="8.5703125" style="1" bestFit="1" customWidth="1"/>
    <col min="14580" max="14580" width="9.7109375" style="1" customWidth="1"/>
    <col min="14581" max="14581" width="11.85546875" style="1" bestFit="1" customWidth="1"/>
    <col min="14582" max="14582" width="12.28515625" style="1" customWidth="1"/>
    <col min="14583" max="14583" width="13.7109375" style="1" customWidth="1"/>
    <col min="14584" max="14584" width="7.85546875" style="1" customWidth="1"/>
    <col min="14585" max="14585" width="7.28515625" style="1" customWidth="1"/>
    <col min="14586" max="14586" width="6.7109375" style="1" bestFit="1" customWidth="1"/>
    <col min="14587" max="14587" width="6.85546875" style="1" customWidth="1"/>
    <col min="14588" max="14593" width="6.140625" style="1" bestFit="1" customWidth="1"/>
    <col min="14594" max="14594" width="9" style="1" customWidth="1"/>
    <col min="14595" max="14595" width="8.140625" style="1" customWidth="1"/>
    <col min="14596" max="14596" width="9" style="1" customWidth="1"/>
    <col min="14597" max="14597" width="9.5703125" style="1" customWidth="1"/>
    <col min="14598" max="14600" width="8" style="1" bestFit="1" customWidth="1"/>
    <col min="14601" max="14601" width="10.140625" style="1" customWidth="1"/>
    <col min="14602" max="14602" width="14" style="1" bestFit="1" customWidth="1"/>
    <col min="14603" max="14829" width="9.140625" style="1"/>
    <col min="14830" max="14830" width="8.140625" style="1" customWidth="1"/>
    <col min="14831" max="14831" width="62.28515625" style="1" customWidth="1"/>
    <col min="14832" max="14832" width="9.5703125" style="1" customWidth="1"/>
    <col min="14833" max="14833" width="13.28515625" style="1" customWidth="1"/>
    <col min="14834" max="14834" width="7.28515625" style="1" bestFit="1" customWidth="1"/>
    <col min="14835" max="14835" width="8.5703125" style="1" bestFit="1" customWidth="1"/>
    <col min="14836" max="14836" width="9.7109375" style="1" customWidth="1"/>
    <col min="14837" max="14837" width="11.85546875" style="1" bestFit="1" customWidth="1"/>
    <col min="14838" max="14838" width="12.28515625" style="1" customWidth="1"/>
    <col min="14839" max="14839" width="13.7109375" style="1" customWidth="1"/>
    <col min="14840" max="14840" width="7.85546875" style="1" customWidth="1"/>
    <col min="14841" max="14841" width="7.28515625" style="1" customWidth="1"/>
    <col min="14842" max="14842" width="6.7109375" style="1" bestFit="1" customWidth="1"/>
    <col min="14843" max="14843" width="6.85546875" style="1" customWidth="1"/>
    <col min="14844" max="14849" width="6.140625" style="1" bestFit="1" customWidth="1"/>
    <col min="14850" max="14850" width="9" style="1" customWidth="1"/>
    <col min="14851" max="14851" width="8.140625" style="1" customWidth="1"/>
    <col min="14852" max="14852" width="9" style="1" customWidth="1"/>
    <col min="14853" max="14853" width="9.5703125" style="1" customWidth="1"/>
    <col min="14854" max="14856" width="8" style="1" bestFit="1" customWidth="1"/>
    <col min="14857" max="14857" width="10.140625" style="1" customWidth="1"/>
    <col min="14858" max="14858" width="14" style="1" bestFit="1" customWidth="1"/>
    <col min="14859" max="15085" width="9.140625" style="1"/>
    <col min="15086" max="15086" width="8.140625" style="1" customWidth="1"/>
    <col min="15087" max="15087" width="62.28515625" style="1" customWidth="1"/>
    <col min="15088" max="15088" width="9.5703125" style="1" customWidth="1"/>
    <col min="15089" max="15089" width="13.28515625" style="1" customWidth="1"/>
    <col min="15090" max="15090" width="7.28515625" style="1" bestFit="1" customWidth="1"/>
    <col min="15091" max="15091" width="8.5703125" style="1" bestFit="1" customWidth="1"/>
    <col min="15092" max="15092" width="9.7109375" style="1" customWidth="1"/>
    <col min="15093" max="15093" width="11.85546875" style="1" bestFit="1" customWidth="1"/>
    <col min="15094" max="15094" width="12.28515625" style="1" customWidth="1"/>
    <col min="15095" max="15095" width="13.7109375" style="1" customWidth="1"/>
    <col min="15096" max="15096" width="7.85546875" style="1" customWidth="1"/>
    <col min="15097" max="15097" width="7.28515625" style="1" customWidth="1"/>
    <col min="15098" max="15098" width="6.7109375" style="1" bestFit="1" customWidth="1"/>
    <col min="15099" max="15099" width="6.85546875" style="1" customWidth="1"/>
    <col min="15100" max="15105" width="6.140625" style="1" bestFit="1" customWidth="1"/>
    <col min="15106" max="15106" width="9" style="1" customWidth="1"/>
    <col min="15107" max="15107" width="8.140625" style="1" customWidth="1"/>
    <col min="15108" max="15108" width="9" style="1" customWidth="1"/>
    <col min="15109" max="15109" width="9.5703125" style="1" customWidth="1"/>
    <col min="15110" max="15112" width="8" style="1" bestFit="1" customWidth="1"/>
    <col min="15113" max="15113" width="10.140625" style="1" customWidth="1"/>
    <col min="15114" max="15114" width="14" style="1" bestFit="1" customWidth="1"/>
    <col min="15115" max="15341" width="9.140625" style="1"/>
    <col min="15342" max="15342" width="8.140625" style="1" customWidth="1"/>
    <col min="15343" max="15343" width="62.28515625" style="1" customWidth="1"/>
    <col min="15344" max="15344" width="9.5703125" style="1" customWidth="1"/>
    <col min="15345" max="15345" width="13.28515625" style="1" customWidth="1"/>
    <col min="15346" max="15346" width="7.28515625" style="1" bestFit="1" customWidth="1"/>
    <col min="15347" max="15347" width="8.5703125" style="1" bestFit="1" customWidth="1"/>
    <col min="15348" max="15348" width="9.7109375" style="1" customWidth="1"/>
    <col min="15349" max="15349" width="11.85546875" style="1" bestFit="1" customWidth="1"/>
    <col min="15350" max="15350" width="12.28515625" style="1" customWidth="1"/>
    <col min="15351" max="15351" width="13.7109375" style="1" customWidth="1"/>
    <col min="15352" max="15352" width="7.85546875" style="1" customWidth="1"/>
    <col min="15353" max="15353" width="7.28515625" style="1" customWidth="1"/>
    <col min="15354" max="15354" width="6.7109375" style="1" bestFit="1" customWidth="1"/>
    <col min="15355" max="15355" width="6.85546875" style="1" customWidth="1"/>
    <col min="15356" max="15361" width="6.140625" style="1" bestFit="1" customWidth="1"/>
    <col min="15362" max="15362" width="9" style="1" customWidth="1"/>
    <col min="15363" max="15363" width="8.140625" style="1" customWidth="1"/>
    <col min="15364" max="15364" width="9" style="1" customWidth="1"/>
    <col min="15365" max="15365" width="9.5703125" style="1" customWidth="1"/>
    <col min="15366" max="15368" width="8" style="1" bestFit="1" customWidth="1"/>
    <col min="15369" max="15369" width="10.140625" style="1" customWidth="1"/>
    <col min="15370" max="15370" width="14" style="1" bestFit="1" customWidth="1"/>
    <col min="15371" max="15597" width="9.140625" style="1"/>
    <col min="15598" max="15598" width="8.140625" style="1" customWidth="1"/>
    <col min="15599" max="15599" width="62.28515625" style="1" customWidth="1"/>
    <col min="15600" max="15600" width="9.5703125" style="1" customWidth="1"/>
    <col min="15601" max="15601" width="13.28515625" style="1" customWidth="1"/>
    <col min="15602" max="15602" width="7.28515625" style="1" bestFit="1" customWidth="1"/>
    <col min="15603" max="15603" width="8.5703125" style="1" bestFit="1" customWidth="1"/>
    <col min="15604" max="15604" width="9.7109375" style="1" customWidth="1"/>
    <col min="15605" max="15605" width="11.85546875" style="1" bestFit="1" customWidth="1"/>
    <col min="15606" max="15606" width="12.28515625" style="1" customWidth="1"/>
    <col min="15607" max="15607" width="13.7109375" style="1" customWidth="1"/>
    <col min="15608" max="15608" width="7.85546875" style="1" customWidth="1"/>
    <col min="15609" max="15609" width="7.28515625" style="1" customWidth="1"/>
    <col min="15610" max="15610" width="6.7109375" style="1" bestFit="1" customWidth="1"/>
    <col min="15611" max="15611" width="6.85546875" style="1" customWidth="1"/>
    <col min="15612" max="15617" width="6.140625" style="1" bestFit="1" customWidth="1"/>
    <col min="15618" max="15618" width="9" style="1" customWidth="1"/>
    <col min="15619" max="15619" width="8.140625" style="1" customWidth="1"/>
    <col min="15620" max="15620" width="9" style="1" customWidth="1"/>
    <col min="15621" max="15621" width="9.5703125" style="1" customWidth="1"/>
    <col min="15622" max="15624" width="8" style="1" bestFit="1" customWidth="1"/>
    <col min="15625" max="15625" width="10.140625" style="1" customWidth="1"/>
    <col min="15626" max="15626" width="14" style="1" bestFit="1" customWidth="1"/>
    <col min="15627" max="15853" width="9.140625" style="1"/>
    <col min="15854" max="15854" width="8.140625" style="1" customWidth="1"/>
    <col min="15855" max="15855" width="62.28515625" style="1" customWidth="1"/>
    <col min="15856" max="15856" width="9.5703125" style="1" customWidth="1"/>
    <col min="15857" max="15857" width="13.28515625" style="1" customWidth="1"/>
    <col min="15858" max="15858" width="7.28515625" style="1" bestFit="1" customWidth="1"/>
    <col min="15859" max="15859" width="8.5703125" style="1" bestFit="1" customWidth="1"/>
    <col min="15860" max="15860" width="9.7109375" style="1" customWidth="1"/>
    <col min="15861" max="15861" width="11.85546875" style="1" bestFit="1" customWidth="1"/>
    <col min="15862" max="15862" width="12.28515625" style="1" customWidth="1"/>
    <col min="15863" max="15863" width="13.7109375" style="1" customWidth="1"/>
    <col min="15864" max="15864" width="7.85546875" style="1" customWidth="1"/>
    <col min="15865" max="15865" width="7.28515625" style="1" customWidth="1"/>
    <col min="15866" max="15866" width="6.7109375" style="1" bestFit="1" customWidth="1"/>
    <col min="15867" max="15867" width="6.85546875" style="1" customWidth="1"/>
    <col min="15868" max="15873" width="6.140625" style="1" bestFit="1" customWidth="1"/>
    <col min="15874" max="15874" width="9" style="1" customWidth="1"/>
    <col min="15875" max="15875" width="8.140625" style="1" customWidth="1"/>
    <col min="15876" max="15876" width="9" style="1" customWidth="1"/>
    <col min="15877" max="15877" width="9.5703125" style="1" customWidth="1"/>
    <col min="15878" max="15880" width="8" style="1" bestFit="1" customWidth="1"/>
    <col min="15881" max="15881" width="10.140625" style="1" customWidth="1"/>
    <col min="15882" max="15882" width="14" style="1" bestFit="1" customWidth="1"/>
    <col min="15883" max="16109" width="9.140625" style="1"/>
    <col min="16110" max="16110" width="8.140625" style="1" customWidth="1"/>
    <col min="16111" max="16111" width="62.28515625" style="1" customWidth="1"/>
    <col min="16112" max="16112" width="9.5703125" style="1" customWidth="1"/>
    <col min="16113" max="16113" width="13.28515625" style="1" customWidth="1"/>
    <col min="16114" max="16114" width="7.28515625" style="1" bestFit="1" customWidth="1"/>
    <col min="16115" max="16115" width="8.5703125" style="1" bestFit="1" customWidth="1"/>
    <col min="16116" max="16116" width="9.7109375" style="1" customWidth="1"/>
    <col min="16117" max="16117" width="11.85546875" style="1" bestFit="1" customWidth="1"/>
    <col min="16118" max="16118" width="12.28515625" style="1" customWidth="1"/>
    <col min="16119" max="16119" width="13.7109375" style="1" customWidth="1"/>
    <col min="16120" max="16120" width="7.85546875" style="1" customWidth="1"/>
    <col min="16121" max="16121" width="7.28515625" style="1" customWidth="1"/>
    <col min="16122" max="16122" width="6.7109375" style="1" bestFit="1" customWidth="1"/>
    <col min="16123" max="16123" width="6.85546875" style="1" customWidth="1"/>
    <col min="16124" max="16129" width="6.140625" style="1" bestFit="1" customWidth="1"/>
    <col min="16130" max="16130" width="9" style="1" customWidth="1"/>
    <col min="16131" max="16131" width="8.140625" style="1" customWidth="1"/>
    <col min="16132" max="16132" width="9" style="1" customWidth="1"/>
    <col min="16133" max="16133" width="9.5703125" style="1" customWidth="1"/>
    <col min="16134" max="16136" width="8" style="1" bestFit="1" customWidth="1"/>
    <col min="16137" max="16137" width="10.140625" style="1" customWidth="1"/>
    <col min="16138" max="16138" width="14" style="1" bestFit="1" customWidth="1"/>
    <col min="16139" max="16384" width="9.140625" style="1"/>
  </cols>
  <sheetData>
    <row r="1" spans="1:13" ht="17.25" customHeight="1" x14ac:dyDescent="0.25">
      <c r="B1" s="108" t="s">
        <v>166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18.75" customHeight="1" x14ac:dyDescent="0.25">
      <c r="B2" s="108" t="s">
        <v>14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3" ht="12" customHeight="1" thickBot="1" x14ac:dyDescent="0.3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12" customHeight="1" x14ac:dyDescent="0.2">
      <c r="A4" s="98" t="s">
        <v>211</v>
      </c>
      <c r="B4" s="115" t="s">
        <v>43</v>
      </c>
      <c r="C4" s="118" t="s">
        <v>0</v>
      </c>
      <c r="D4" s="109" t="s">
        <v>11</v>
      </c>
      <c r="E4" s="109" t="s">
        <v>8</v>
      </c>
      <c r="F4" s="109" t="s">
        <v>9</v>
      </c>
      <c r="G4" s="121"/>
      <c r="H4" s="109" t="s">
        <v>41</v>
      </c>
      <c r="I4" s="121" t="s">
        <v>15</v>
      </c>
      <c r="J4" s="109" t="s">
        <v>42</v>
      </c>
      <c r="K4" s="109" t="s">
        <v>108</v>
      </c>
      <c r="L4" s="109" t="s">
        <v>1</v>
      </c>
      <c r="M4" s="112" t="s">
        <v>10</v>
      </c>
    </row>
    <row r="5" spans="1:13" ht="78.75" customHeight="1" x14ac:dyDescent="0.2">
      <c r="A5" s="99"/>
      <c r="B5" s="116"/>
      <c r="C5" s="119"/>
      <c r="D5" s="110"/>
      <c r="E5" s="110"/>
      <c r="F5" s="110"/>
      <c r="G5" s="122"/>
      <c r="H5" s="110"/>
      <c r="I5" s="122"/>
      <c r="J5" s="110"/>
      <c r="K5" s="110"/>
      <c r="L5" s="110"/>
      <c r="M5" s="113" t="s">
        <v>4</v>
      </c>
    </row>
    <row r="6" spans="1:13" ht="24" customHeight="1" thickBot="1" x14ac:dyDescent="0.25">
      <c r="A6" s="100"/>
      <c r="B6" s="117"/>
      <c r="C6" s="120"/>
      <c r="D6" s="111"/>
      <c r="E6" s="23" t="s">
        <v>40</v>
      </c>
      <c r="F6" s="24" t="s">
        <v>2</v>
      </c>
      <c r="G6" s="123"/>
      <c r="H6" s="24" t="s">
        <v>2</v>
      </c>
      <c r="I6" s="123"/>
      <c r="J6" s="24" t="s">
        <v>2</v>
      </c>
      <c r="K6" s="24" t="s">
        <v>2</v>
      </c>
      <c r="L6" s="24" t="s">
        <v>2</v>
      </c>
      <c r="M6" s="114"/>
    </row>
    <row r="7" spans="1:13" ht="18" customHeight="1" thickBot="1" x14ac:dyDescent="0.25">
      <c r="A7" s="101" t="s">
        <v>67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3"/>
    </row>
    <row r="8" spans="1:13" ht="18" customHeight="1" thickBot="1" x14ac:dyDescent="0.25">
      <c r="A8" s="52"/>
      <c r="B8" s="45"/>
      <c r="C8" s="30" t="s">
        <v>62</v>
      </c>
      <c r="D8" s="45"/>
      <c r="E8" s="45"/>
      <c r="F8" s="45"/>
      <c r="G8" s="45"/>
      <c r="H8" s="45"/>
      <c r="I8" s="45"/>
      <c r="J8" s="45"/>
      <c r="K8" s="45"/>
      <c r="L8" s="45"/>
      <c r="M8" s="46"/>
    </row>
    <row r="9" spans="1:13" ht="12.75" x14ac:dyDescent="0.2">
      <c r="A9" s="58">
        <v>1</v>
      </c>
      <c r="B9" s="47" t="s">
        <v>71</v>
      </c>
      <c r="C9" s="33" t="s">
        <v>72</v>
      </c>
      <c r="D9" s="19" t="s">
        <v>47</v>
      </c>
      <c r="E9" s="42"/>
      <c r="F9" s="43">
        <v>626</v>
      </c>
      <c r="G9" s="43"/>
      <c r="H9" s="43"/>
      <c r="I9" s="43"/>
      <c r="J9" s="43">
        <f>SUM(J10:J13)</f>
        <v>422.12849999999997</v>
      </c>
      <c r="K9" s="43">
        <f>SUM(K10:K13)</f>
        <v>632.85529536022727</v>
      </c>
      <c r="L9" s="44"/>
      <c r="M9" s="107" t="s">
        <v>12</v>
      </c>
    </row>
    <row r="10" spans="1:13" ht="25.5" x14ac:dyDescent="0.2">
      <c r="A10" s="58"/>
      <c r="B10" s="48"/>
      <c r="C10" s="33"/>
      <c r="D10" s="38" t="s">
        <v>13</v>
      </c>
      <c r="E10" s="32">
        <v>0.15</v>
      </c>
      <c r="F10" s="38"/>
      <c r="G10" s="38"/>
      <c r="H10" s="39">
        <v>499</v>
      </c>
      <c r="I10" s="38">
        <v>1.61</v>
      </c>
      <c r="J10" s="38">
        <f>E10*H10*I10</f>
        <v>120.5085</v>
      </c>
      <c r="K10" s="43">
        <f>J10*1.2*1.068*1.056*1.054*1.051</f>
        <v>180.66641404434418</v>
      </c>
      <c r="L10" s="84" t="s">
        <v>167</v>
      </c>
      <c r="M10" s="104"/>
    </row>
    <row r="11" spans="1:13" ht="12.75" x14ac:dyDescent="0.2">
      <c r="A11" s="58"/>
      <c r="B11" s="48"/>
      <c r="C11" s="33"/>
      <c r="D11" s="38" t="s">
        <v>18</v>
      </c>
      <c r="E11" s="32">
        <v>0.15</v>
      </c>
      <c r="F11" s="38"/>
      <c r="G11" s="38"/>
      <c r="H11" s="39">
        <v>517</v>
      </c>
      <c r="I11" s="38"/>
      <c r="J11" s="38">
        <f>E11*H11</f>
        <v>77.55</v>
      </c>
      <c r="K11" s="43">
        <f t="shared" ref="K11:K13" si="0">J11*1.2*1.068*1.056*1.054*1.051</f>
        <v>116.26300558996992</v>
      </c>
      <c r="L11" s="84" t="s">
        <v>48</v>
      </c>
      <c r="M11" s="104"/>
    </row>
    <row r="12" spans="1:13" ht="12.75" x14ac:dyDescent="0.2">
      <c r="A12" s="58"/>
      <c r="B12" s="48"/>
      <c r="C12" s="33"/>
      <c r="D12" s="38" t="s">
        <v>21</v>
      </c>
      <c r="E12" s="32">
        <v>0.16500000000000001</v>
      </c>
      <c r="F12" s="38"/>
      <c r="G12" s="38"/>
      <c r="H12" s="39">
        <v>358</v>
      </c>
      <c r="I12" s="38"/>
      <c r="J12" s="38">
        <f t="shared" ref="J12" si="1">E12*H12</f>
        <v>59.07</v>
      </c>
      <c r="K12" s="43">
        <f t="shared" si="0"/>
        <v>88.557778725977116</v>
      </c>
      <c r="L12" s="84" t="s">
        <v>63</v>
      </c>
      <c r="M12" s="104"/>
    </row>
    <row r="13" spans="1:13" ht="12.75" x14ac:dyDescent="0.2">
      <c r="A13" s="58"/>
      <c r="B13" s="48"/>
      <c r="C13" s="33"/>
      <c r="D13" s="38" t="s">
        <v>30</v>
      </c>
      <c r="E13" s="40">
        <v>1</v>
      </c>
      <c r="F13" s="34"/>
      <c r="G13" s="34"/>
      <c r="H13" s="39">
        <v>165</v>
      </c>
      <c r="I13" s="38"/>
      <c r="J13" s="38">
        <f>E13*H13</f>
        <v>165</v>
      </c>
      <c r="K13" s="43">
        <f t="shared" si="0"/>
        <v>247.368096999936</v>
      </c>
      <c r="L13" s="41" t="s">
        <v>53</v>
      </c>
      <c r="M13" s="104"/>
    </row>
    <row r="14" spans="1:13" s="31" customFormat="1" ht="38.25" x14ac:dyDescent="0.2">
      <c r="A14" s="58">
        <v>2</v>
      </c>
      <c r="B14" s="47" t="s">
        <v>73</v>
      </c>
      <c r="C14" s="36" t="s">
        <v>74</v>
      </c>
      <c r="D14" s="42" t="s">
        <v>7</v>
      </c>
      <c r="E14" s="44">
        <v>1</v>
      </c>
      <c r="F14" s="43">
        <v>809.26</v>
      </c>
      <c r="G14" s="43"/>
      <c r="H14" s="43">
        <v>800</v>
      </c>
      <c r="I14" s="43">
        <v>1.06</v>
      </c>
      <c r="J14" s="43">
        <f>H14*E14*I14</f>
        <v>848</v>
      </c>
      <c r="K14" s="43">
        <f>J14*1.2</f>
        <v>1017.5999999999999</v>
      </c>
      <c r="L14" s="77" t="s">
        <v>70</v>
      </c>
      <c r="M14" s="10" t="s">
        <v>12</v>
      </c>
    </row>
    <row r="15" spans="1:13" s="31" customFormat="1" ht="12.75" x14ac:dyDescent="0.2">
      <c r="A15" s="58">
        <v>3</v>
      </c>
      <c r="B15" s="47" t="s">
        <v>81</v>
      </c>
      <c r="C15" s="33" t="s">
        <v>84</v>
      </c>
      <c r="D15" s="35" t="s">
        <v>82</v>
      </c>
      <c r="E15" s="32"/>
      <c r="F15" s="38">
        <v>443.28</v>
      </c>
      <c r="G15" s="38"/>
      <c r="H15" s="38"/>
      <c r="I15" s="38"/>
      <c r="J15" s="38">
        <f>SUM(J16:J19)</f>
        <v>316.81283000000002</v>
      </c>
      <c r="K15" s="38">
        <f>SUM(K16:K19)</f>
        <v>474.96598098341963</v>
      </c>
      <c r="L15" s="41"/>
      <c r="M15" s="104" t="s">
        <v>12</v>
      </c>
    </row>
    <row r="16" spans="1:13" s="31" customFormat="1" ht="27" customHeight="1" x14ac:dyDescent="0.2">
      <c r="A16" s="58"/>
      <c r="B16" s="48"/>
      <c r="C16" s="36"/>
      <c r="D16" s="38" t="s">
        <v>13</v>
      </c>
      <c r="E16" s="32">
        <v>9.7000000000000003E-2</v>
      </c>
      <c r="F16" s="38"/>
      <c r="G16" s="38"/>
      <c r="H16" s="39">
        <v>499</v>
      </c>
      <c r="I16" s="38">
        <v>1.61</v>
      </c>
      <c r="J16" s="38">
        <f>E16*H16*I16</f>
        <v>77.928830000000005</v>
      </c>
      <c r="K16" s="43">
        <f t="shared" ref="K16:K19" si="2">J16*1.2*1.068*1.056*1.054*1.051</f>
        <v>116.8309477486759</v>
      </c>
      <c r="L16" s="84" t="s">
        <v>167</v>
      </c>
      <c r="M16" s="104"/>
    </row>
    <row r="17" spans="1:13" s="31" customFormat="1" ht="12.75" x14ac:dyDescent="0.2">
      <c r="A17" s="58"/>
      <c r="B17" s="48"/>
      <c r="C17" s="33"/>
      <c r="D17" s="38" t="s">
        <v>18</v>
      </c>
      <c r="E17" s="32">
        <v>9.7000000000000003E-2</v>
      </c>
      <c r="F17" s="38"/>
      <c r="G17" s="38"/>
      <c r="H17" s="39">
        <v>517</v>
      </c>
      <c r="I17" s="38"/>
      <c r="J17" s="38">
        <f>E17*H17</f>
        <v>50.149000000000001</v>
      </c>
      <c r="K17" s="43">
        <f t="shared" si="2"/>
        <v>75.183410281513886</v>
      </c>
      <c r="L17" s="84" t="s">
        <v>48</v>
      </c>
      <c r="M17" s="104"/>
    </row>
    <row r="18" spans="1:13" s="31" customFormat="1" ht="12.75" x14ac:dyDescent="0.2">
      <c r="A18" s="58"/>
      <c r="B18" s="48"/>
      <c r="C18" s="33"/>
      <c r="D18" s="38" t="s">
        <v>21</v>
      </c>
      <c r="E18" s="32">
        <v>0.10100000000000001</v>
      </c>
      <c r="F18" s="38"/>
      <c r="G18" s="38"/>
      <c r="H18" s="39">
        <v>235</v>
      </c>
      <c r="I18" s="38"/>
      <c r="J18" s="38">
        <f t="shared" ref="J18" si="3">E18*H18</f>
        <v>23.735000000000003</v>
      </c>
      <c r="K18" s="43">
        <f t="shared" si="2"/>
        <v>35.58352595329383</v>
      </c>
      <c r="L18" s="84" t="s">
        <v>83</v>
      </c>
      <c r="M18" s="104"/>
    </row>
    <row r="19" spans="1:13" s="31" customFormat="1" ht="12.75" x14ac:dyDescent="0.2">
      <c r="A19" s="59"/>
      <c r="B19" s="50"/>
      <c r="C19" s="26"/>
      <c r="D19" s="38" t="s">
        <v>30</v>
      </c>
      <c r="E19" s="40">
        <v>1</v>
      </c>
      <c r="F19" s="34"/>
      <c r="G19" s="34"/>
      <c r="H19" s="39">
        <v>165</v>
      </c>
      <c r="I19" s="38"/>
      <c r="J19" s="38">
        <f>E19*H19</f>
        <v>165</v>
      </c>
      <c r="K19" s="43">
        <f t="shared" si="2"/>
        <v>247.368096999936</v>
      </c>
      <c r="L19" s="41" t="s">
        <v>53</v>
      </c>
      <c r="M19" s="104"/>
    </row>
    <row r="20" spans="1:13" s="31" customFormat="1" ht="12.75" x14ac:dyDescent="0.2">
      <c r="A20" s="58">
        <v>4</v>
      </c>
      <c r="B20" s="47" t="s">
        <v>85</v>
      </c>
      <c r="C20" s="33" t="s">
        <v>86</v>
      </c>
      <c r="D20" s="42"/>
      <c r="E20" s="44"/>
      <c r="F20" s="43">
        <v>1296.8900000000001</v>
      </c>
      <c r="G20" s="43"/>
      <c r="H20" s="43"/>
      <c r="I20" s="43"/>
      <c r="J20" s="43">
        <f>SUM(J21:J22)</f>
        <v>1095</v>
      </c>
      <c r="K20" s="43">
        <f>SUM(K21:K22)</f>
        <v>1641.6246437268483</v>
      </c>
      <c r="L20" s="77"/>
      <c r="M20" s="105" t="s">
        <v>12</v>
      </c>
    </row>
    <row r="21" spans="1:13" s="31" customFormat="1" ht="25.5" x14ac:dyDescent="0.2">
      <c r="A21" s="58"/>
      <c r="B21" s="47"/>
      <c r="C21" s="33"/>
      <c r="D21" s="42" t="s">
        <v>7</v>
      </c>
      <c r="E21" s="44">
        <v>1</v>
      </c>
      <c r="F21" s="43"/>
      <c r="G21" s="43"/>
      <c r="H21" s="43">
        <v>750</v>
      </c>
      <c r="I21" s="43">
        <v>1.06</v>
      </c>
      <c r="J21" s="43">
        <f>H21*E21*I21</f>
        <v>795</v>
      </c>
      <c r="K21" s="43">
        <f t="shared" ref="K21:K22" si="4">J21*1.2*1.068*1.056*1.054*1.051</f>
        <v>1191.8644673633282</v>
      </c>
      <c r="L21" s="77" t="s">
        <v>64</v>
      </c>
      <c r="M21" s="106"/>
    </row>
    <row r="22" spans="1:13" s="4" customFormat="1" ht="12.75" x14ac:dyDescent="0.2">
      <c r="A22" s="58"/>
      <c r="B22" s="48"/>
      <c r="C22" s="15"/>
      <c r="D22" s="38" t="s">
        <v>31</v>
      </c>
      <c r="E22" s="41">
        <v>1</v>
      </c>
      <c r="F22" s="38"/>
      <c r="G22" s="38"/>
      <c r="H22" s="38">
        <v>300</v>
      </c>
      <c r="I22" s="41"/>
      <c r="J22" s="38">
        <f>E22*H22</f>
        <v>300</v>
      </c>
      <c r="K22" s="43">
        <f t="shared" si="4"/>
        <v>449.76017636352009</v>
      </c>
      <c r="L22" s="84" t="s">
        <v>27</v>
      </c>
      <c r="M22" s="107"/>
    </row>
    <row r="23" spans="1:13" s="4" customFormat="1" ht="12.75" x14ac:dyDescent="0.2">
      <c r="A23" s="58">
        <v>5</v>
      </c>
      <c r="B23" s="47" t="s">
        <v>87</v>
      </c>
      <c r="C23" s="33" t="s">
        <v>88</v>
      </c>
      <c r="D23" s="37"/>
      <c r="E23" s="41"/>
      <c r="F23" s="38">
        <v>1640.04</v>
      </c>
      <c r="G23" s="11"/>
      <c r="H23" s="11"/>
      <c r="I23" s="12"/>
      <c r="J23" s="38">
        <f>SUM(J24:J25)</f>
        <v>1547.4</v>
      </c>
      <c r="K23" s="38">
        <f>SUM(K24:K25)</f>
        <v>1856.88</v>
      </c>
      <c r="L23" s="13"/>
      <c r="M23" s="104" t="s">
        <v>12</v>
      </c>
    </row>
    <row r="24" spans="1:13" s="4" customFormat="1" ht="30.75" customHeight="1" x14ac:dyDescent="0.2">
      <c r="A24" s="58"/>
      <c r="B24" s="48"/>
      <c r="C24" s="15"/>
      <c r="D24" s="37" t="s">
        <v>25</v>
      </c>
      <c r="E24" s="41">
        <v>1</v>
      </c>
      <c r="F24" s="38"/>
      <c r="G24" s="38"/>
      <c r="H24" s="38">
        <v>1188</v>
      </c>
      <c r="I24" s="41">
        <v>1.05</v>
      </c>
      <c r="J24" s="38">
        <f>E24*H24*I24</f>
        <v>1247.4000000000001</v>
      </c>
      <c r="K24" s="38">
        <f>J24*1.2</f>
        <v>1496.88</v>
      </c>
      <c r="L24" s="84" t="s">
        <v>26</v>
      </c>
      <c r="M24" s="104"/>
    </row>
    <row r="25" spans="1:13" s="4" customFormat="1" ht="12.75" x14ac:dyDescent="0.2">
      <c r="A25" s="58"/>
      <c r="B25" s="48"/>
      <c r="C25" s="15"/>
      <c r="D25" s="38" t="s">
        <v>31</v>
      </c>
      <c r="E25" s="41">
        <v>1</v>
      </c>
      <c r="F25" s="38"/>
      <c r="G25" s="38"/>
      <c r="H25" s="38">
        <v>300</v>
      </c>
      <c r="I25" s="41"/>
      <c r="J25" s="38">
        <f>E25*H25</f>
        <v>300</v>
      </c>
      <c r="K25" s="38">
        <f>J25*1.2</f>
        <v>360</v>
      </c>
      <c r="L25" s="84" t="s">
        <v>27</v>
      </c>
      <c r="M25" s="104"/>
    </row>
    <row r="26" spans="1:13" s="4" customFormat="1" ht="25.5" customHeight="1" x14ac:dyDescent="0.2">
      <c r="A26" s="57">
        <v>6</v>
      </c>
      <c r="B26" s="47" t="s">
        <v>89</v>
      </c>
      <c r="C26" s="22" t="s">
        <v>90</v>
      </c>
      <c r="D26" s="19" t="s">
        <v>169</v>
      </c>
      <c r="E26" s="42"/>
      <c r="F26" s="43">
        <v>2000.47</v>
      </c>
      <c r="G26" s="43"/>
      <c r="H26" s="44"/>
      <c r="I26" s="44"/>
      <c r="J26" s="43">
        <f>SUM(J27:J33)</f>
        <v>3528.5271200000002</v>
      </c>
      <c r="K26" s="43">
        <f>SUM(K27:K33)</f>
        <v>4234.2325439999995</v>
      </c>
      <c r="L26" s="25"/>
      <c r="M26" s="105" t="s">
        <v>12</v>
      </c>
    </row>
    <row r="27" spans="1:13" s="4" customFormat="1" ht="25.5" x14ac:dyDescent="0.2">
      <c r="A27" s="58"/>
      <c r="B27" s="48"/>
      <c r="C27" s="3"/>
      <c r="D27" s="38" t="s">
        <v>13</v>
      </c>
      <c r="E27" s="32">
        <v>1.7999999999999999E-2</v>
      </c>
      <c r="F27" s="38"/>
      <c r="G27" s="38"/>
      <c r="H27" s="39">
        <v>767</v>
      </c>
      <c r="I27" s="38">
        <v>1.38</v>
      </c>
      <c r="J27" s="38">
        <f>E27*H27*I27</f>
        <v>19.052279999999996</v>
      </c>
      <c r="K27" s="38">
        <f t="shared" ref="K27:K33" si="5">J27*1.2</f>
        <v>22.862735999999995</v>
      </c>
      <c r="L27" s="84" t="s">
        <v>16</v>
      </c>
      <c r="M27" s="106"/>
    </row>
    <row r="28" spans="1:13" s="4" customFormat="1" ht="12.75" x14ac:dyDescent="0.2">
      <c r="A28" s="58"/>
      <c r="B28" s="48"/>
      <c r="C28" s="3"/>
      <c r="D28" s="38" t="s">
        <v>18</v>
      </c>
      <c r="E28" s="32">
        <v>1.7999999999999999E-2</v>
      </c>
      <c r="F28" s="38"/>
      <c r="G28" s="38"/>
      <c r="H28" s="39">
        <v>699</v>
      </c>
      <c r="I28" s="38"/>
      <c r="J28" s="38">
        <f>E28*H28</f>
        <v>12.581999999999999</v>
      </c>
      <c r="K28" s="38">
        <f t="shared" si="5"/>
        <v>15.098399999999998</v>
      </c>
      <c r="L28" s="84" t="s">
        <v>20</v>
      </c>
      <c r="M28" s="106"/>
    </row>
    <row r="29" spans="1:13" s="4" customFormat="1" ht="12.75" x14ac:dyDescent="0.2">
      <c r="A29" s="58"/>
      <c r="B29" s="48"/>
      <c r="C29" s="3"/>
      <c r="D29" s="38" t="s">
        <v>21</v>
      </c>
      <c r="E29" s="32">
        <v>5.7000000000000002E-2</v>
      </c>
      <c r="F29" s="38"/>
      <c r="G29" s="38"/>
      <c r="H29" s="39">
        <v>413</v>
      </c>
      <c r="I29" s="38"/>
      <c r="J29" s="38">
        <f t="shared" ref="J29" si="6">E29*H29</f>
        <v>23.541</v>
      </c>
      <c r="K29" s="38">
        <f t="shared" si="5"/>
        <v>28.249199999999998</v>
      </c>
      <c r="L29" s="84" t="s">
        <v>101</v>
      </c>
      <c r="M29" s="106"/>
    </row>
    <row r="30" spans="1:13" s="4" customFormat="1" ht="12.75" x14ac:dyDescent="0.2">
      <c r="A30" s="58"/>
      <c r="B30" s="48"/>
      <c r="C30" s="3"/>
      <c r="D30" s="38" t="s">
        <v>30</v>
      </c>
      <c r="E30" s="40">
        <v>1</v>
      </c>
      <c r="F30" s="34"/>
      <c r="G30" s="34"/>
      <c r="H30" s="39">
        <v>561</v>
      </c>
      <c r="I30" s="38"/>
      <c r="J30" s="38">
        <f>E30*H30</f>
        <v>561</v>
      </c>
      <c r="K30" s="38">
        <f t="shared" si="5"/>
        <v>673.19999999999993</v>
      </c>
      <c r="L30" s="41" t="s">
        <v>23</v>
      </c>
      <c r="M30" s="106"/>
    </row>
    <row r="31" spans="1:13" s="31" customFormat="1" ht="25.5" x14ac:dyDescent="0.2">
      <c r="A31" s="58"/>
      <c r="B31" s="48"/>
      <c r="C31" s="33"/>
      <c r="D31" s="38" t="s">
        <v>28</v>
      </c>
      <c r="E31" s="32">
        <v>0.52200000000000002</v>
      </c>
      <c r="F31" s="38"/>
      <c r="G31" s="38"/>
      <c r="H31" s="38">
        <v>1934</v>
      </c>
      <c r="I31" s="38">
        <v>1.08</v>
      </c>
      <c r="J31" s="38">
        <f>H31*E31*I31</f>
        <v>1090.3118400000001</v>
      </c>
      <c r="K31" s="38">
        <f t="shared" si="5"/>
        <v>1308.374208</v>
      </c>
      <c r="L31" s="84" t="s">
        <v>170</v>
      </c>
      <c r="M31" s="106"/>
    </row>
    <row r="32" spans="1:13" s="31" customFormat="1" ht="25.5" x14ac:dyDescent="0.2">
      <c r="A32" s="58"/>
      <c r="B32" s="48"/>
      <c r="C32" s="33"/>
      <c r="D32" s="37" t="s">
        <v>29</v>
      </c>
      <c r="E32" s="32">
        <v>0.52200000000000002</v>
      </c>
      <c r="F32" s="38"/>
      <c r="G32" s="38"/>
      <c r="H32" s="38">
        <v>2320</v>
      </c>
      <c r="I32" s="38"/>
      <c r="J32" s="38">
        <f t="shared" ref="J32" si="7">H32*E32</f>
        <v>1211.04</v>
      </c>
      <c r="K32" s="38">
        <f t="shared" si="5"/>
        <v>1453.2479999999998</v>
      </c>
      <c r="L32" s="41" t="s">
        <v>38</v>
      </c>
      <c r="M32" s="106"/>
    </row>
    <row r="33" spans="1:13" s="31" customFormat="1" ht="25.5" x14ac:dyDescent="0.2">
      <c r="A33" s="58"/>
      <c r="B33" s="48"/>
      <c r="C33" s="33"/>
      <c r="D33" s="37" t="s">
        <v>32</v>
      </c>
      <c r="E33" s="32">
        <v>0.52200000000000002</v>
      </c>
      <c r="F33" s="38"/>
      <c r="G33" s="38"/>
      <c r="H33" s="38">
        <v>611</v>
      </c>
      <c r="I33" s="38"/>
      <c r="J33" s="38">
        <v>611</v>
      </c>
      <c r="K33" s="38">
        <f t="shared" si="5"/>
        <v>733.19999999999993</v>
      </c>
      <c r="L33" s="41" t="s">
        <v>3</v>
      </c>
      <c r="M33" s="107"/>
    </row>
    <row r="34" spans="1:13" s="31" customFormat="1" ht="25.5" x14ac:dyDescent="0.2">
      <c r="A34" s="58">
        <v>7</v>
      </c>
      <c r="B34" s="47" t="s">
        <v>91</v>
      </c>
      <c r="C34" s="33" t="s">
        <v>92</v>
      </c>
      <c r="D34" s="19" t="s">
        <v>47</v>
      </c>
      <c r="E34" s="42"/>
      <c r="F34" s="43">
        <v>901.17</v>
      </c>
      <c r="G34" s="43"/>
      <c r="H34" s="43"/>
      <c r="I34" s="43"/>
      <c r="J34" s="43">
        <f>SUM(J35:J38)</f>
        <v>774.45561999999995</v>
      </c>
      <c r="K34" s="43">
        <f>SUM(K35:K38)</f>
        <v>929.34674400000006</v>
      </c>
      <c r="L34" s="44"/>
      <c r="M34" s="104" t="s">
        <v>12</v>
      </c>
    </row>
    <row r="35" spans="1:13" s="31" customFormat="1" ht="27" customHeight="1" x14ac:dyDescent="0.2">
      <c r="A35" s="58"/>
      <c r="B35" s="48"/>
      <c r="C35" s="36"/>
      <c r="D35" s="38" t="s">
        <v>13</v>
      </c>
      <c r="E35" s="32">
        <v>0.35799999999999998</v>
      </c>
      <c r="F35" s="38"/>
      <c r="G35" s="38"/>
      <c r="H35" s="39">
        <v>499</v>
      </c>
      <c r="I35" s="38">
        <v>1.61</v>
      </c>
      <c r="J35" s="38">
        <f>E35*H35*I35</f>
        <v>287.61362000000003</v>
      </c>
      <c r="K35" s="43">
        <f t="shared" ref="K35:K38" si="8">J35*1.2</f>
        <v>345.13634400000001</v>
      </c>
      <c r="L35" s="84" t="s">
        <v>167</v>
      </c>
      <c r="M35" s="104"/>
    </row>
    <row r="36" spans="1:13" s="31" customFormat="1" ht="12.75" x14ac:dyDescent="0.2">
      <c r="A36" s="58"/>
      <c r="B36" s="48"/>
      <c r="C36" s="33"/>
      <c r="D36" s="38" t="s">
        <v>18</v>
      </c>
      <c r="E36" s="32">
        <v>0.35799999999999998</v>
      </c>
      <c r="F36" s="38"/>
      <c r="G36" s="38"/>
      <c r="H36" s="39">
        <v>517</v>
      </c>
      <c r="I36" s="38"/>
      <c r="J36" s="38">
        <f>E36*H36</f>
        <v>185.08599999999998</v>
      </c>
      <c r="K36" s="43">
        <f t="shared" si="8"/>
        <v>222.10319999999999</v>
      </c>
      <c r="L36" s="84" t="s">
        <v>48</v>
      </c>
      <c r="M36" s="104"/>
    </row>
    <row r="37" spans="1:13" s="31" customFormat="1" ht="12.75" x14ac:dyDescent="0.2">
      <c r="A37" s="58"/>
      <c r="B37" s="48"/>
      <c r="C37" s="33"/>
      <c r="D37" s="38" t="s">
        <v>21</v>
      </c>
      <c r="E37" s="32">
        <v>0.38200000000000001</v>
      </c>
      <c r="F37" s="38"/>
      <c r="G37" s="38"/>
      <c r="H37" s="39">
        <v>358</v>
      </c>
      <c r="I37" s="38"/>
      <c r="J37" s="38">
        <f t="shared" ref="J37" si="9">E37*H37</f>
        <v>136.756</v>
      </c>
      <c r="K37" s="43">
        <f t="shared" si="8"/>
        <v>164.10720000000001</v>
      </c>
      <c r="L37" s="84" t="s">
        <v>63</v>
      </c>
      <c r="M37" s="104"/>
    </row>
    <row r="38" spans="1:13" s="31" customFormat="1" ht="12.75" x14ac:dyDescent="0.2">
      <c r="A38" s="58"/>
      <c r="B38" s="48"/>
      <c r="C38" s="26"/>
      <c r="D38" s="38" t="s">
        <v>30</v>
      </c>
      <c r="E38" s="40">
        <v>1</v>
      </c>
      <c r="F38" s="34"/>
      <c r="G38" s="34"/>
      <c r="H38" s="39">
        <v>165</v>
      </c>
      <c r="I38" s="38"/>
      <c r="J38" s="38">
        <f>E38*H38</f>
        <v>165</v>
      </c>
      <c r="K38" s="38">
        <f t="shared" si="8"/>
        <v>198</v>
      </c>
      <c r="L38" s="41" t="s">
        <v>53</v>
      </c>
      <c r="M38" s="104"/>
    </row>
    <row r="39" spans="1:13" s="31" customFormat="1" ht="38.25" x14ac:dyDescent="0.2">
      <c r="A39" s="57">
        <v>8</v>
      </c>
      <c r="B39" s="49" t="s">
        <v>102</v>
      </c>
      <c r="C39" s="33" t="s">
        <v>103</v>
      </c>
      <c r="D39" s="42" t="s">
        <v>6</v>
      </c>
      <c r="E39" s="44">
        <v>1</v>
      </c>
      <c r="F39" s="43">
        <v>2528.4899999999998</v>
      </c>
      <c r="G39" s="43"/>
      <c r="H39" s="43">
        <v>5023</v>
      </c>
      <c r="I39" s="43">
        <v>1.06</v>
      </c>
      <c r="J39" s="43">
        <f>H39*E39*I39</f>
        <v>5324.38</v>
      </c>
      <c r="K39" s="43">
        <f>J39*1.2</f>
        <v>6389.2560000000003</v>
      </c>
      <c r="L39" s="77" t="s">
        <v>168</v>
      </c>
      <c r="M39" s="21" t="s">
        <v>12</v>
      </c>
    </row>
    <row r="40" spans="1:13" s="4" customFormat="1" ht="18" customHeight="1" x14ac:dyDescent="0.2">
      <c r="A40" s="57">
        <v>9</v>
      </c>
      <c r="B40" s="47" t="s">
        <v>104</v>
      </c>
      <c r="C40" s="33" t="s">
        <v>107</v>
      </c>
      <c r="D40" s="19" t="s">
        <v>5</v>
      </c>
      <c r="E40" s="42"/>
      <c r="F40" s="43">
        <v>343.8</v>
      </c>
      <c r="G40" s="43"/>
      <c r="H40" s="44"/>
      <c r="I40" s="44"/>
      <c r="J40" s="43">
        <f>SUM(J41:J44)</f>
        <v>705.48936000000003</v>
      </c>
      <c r="K40" s="43">
        <f>SUM(K41:K44)</f>
        <v>846.58723199999997</v>
      </c>
      <c r="L40" s="25"/>
      <c r="M40" s="106" t="s">
        <v>12</v>
      </c>
    </row>
    <row r="41" spans="1:13" s="4" customFormat="1" ht="25.5" x14ac:dyDescent="0.2">
      <c r="A41" s="58"/>
      <c r="B41" s="48"/>
      <c r="C41" s="3"/>
      <c r="D41" s="38" t="s">
        <v>13</v>
      </c>
      <c r="E41" s="32">
        <v>6.6000000000000003E-2</v>
      </c>
      <c r="F41" s="38"/>
      <c r="G41" s="38"/>
      <c r="H41" s="39">
        <v>767</v>
      </c>
      <c r="I41" s="38">
        <v>1.38</v>
      </c>
      <c r="J41" s="38">
        <f>E41*H41*I41</f>
        <v>69.85835999999999</v>
      </c>
      <c r="K41" s="38">
        <f>J41*1.2</f>
        <v>83.830031999999989</v>
      </c>
      <c r="L41" s="84" t="s">
        <v>16</v>
      </c>
      <c r="M41" s="106"/>
    </row>
    <row r="42" spans="1:13" s="4" customFormat="1" ht="12.75" x14ac:dyDescent="0.2">
      <c r="A42" s="58"/>
      <c r="B42" s="48"/>
      <c r="C42" s="3"/>
      <c r="D42" s="38" t="s">
        <v>18</v>
      </c>
      <c r="E42" s="32">
        <v>6.6000000000000003E-2</v>
      </c>
      <c r="F42" s="38"/>
      <c r="G42" s="38"/>
      <c r="H42" s="39">
        <v>699</v>
      </c>
      <c r="I42" s="38"/>
      <c r="J42" s="38">
        <f>E42*H42</f>
        <v>46.134</v>
      </c>
      <c r="K42" s="38">
        <f>J42*1.2</f>
        <v>55.360799999999998</v>
      </c>
      <c r="L42" s="84" t="s">
        <v>20</v>
      </c>
      <c r="M42" s="106"/>
    </row>
    <row r="43" spans="1:13" s="4" customFormat="1" ht="12.75" x14ac:dyDescent="0.2">
      <c r="A43" s="58"/>
      <c r="B43" s="48"/>
      <c r="C43" s="3"/>
      <c r="D43" s="38" t="s">
        <v>21</v>
      </c>
      <c r="E43" s="32">
        <v>6.9000000000000006E-2</v>
      </c>
      <c r="F43" s="38"/>
      <c r="G43" s="38"/>
      <c r="H43" s="39">
        <v>413</v>
      </c>
      <c r="I43" s="38"/>
      <c r="J43" s="38">
        <f t="shared" ref="J43" si="10">E43*H43</f>
        <v>28.497000000000003</v>
      </c>
      <c r="K43" s="38">
        <f>J43*1.2</f>
        <v>34.196400000000004</v>
      </c>
      <c r="L43" s="84" t="s">
        <v>22</v>
      </c>
      <c r="M43" s="106"/>
    </row>
    <row r="44" spans="1:13" s="4" customFormat="1" ht="12.75" x14ac:dyDescent="0.2">
      <c r="A44" s="58"/>
      <c r="B44" s="48"/>
      <c r="C44" s="3"/>
      <c r="D44" s="38" t="s">
        <v>30</v>
      </c>
      <c r="E44" s="40">
        <v>1</v>
      </c>
      <c r="F44" s="34"/>
      <c r="G44" s="34"/>
      <c r="H44" s="39">
        <v>561</v>
      </c>
      <c r="I44" s="38"/>
      <c r="J44" s="38">
        <f>E44*H44</f>
        <v>561</v>
      </c>
      <c r="K44" s="38">
        <f>J44*1.2</f>
        <v>673.19999999999993</v>
      </c>
      <c r="L44" s="41" t="s">
        <v>53</v>
      </c>
      <c r="M44" s="107"/>
    </row>
    <row r="45" spans="1:13" s="31" customFormat="1" ht="30.75" customHeight="1" x14ac:dyDescent="0.2">
      <c r="A45" s="58">
        <v>10</v>
      </c>
      <c r="B45" s="47" t="s">
        <v>105</v>
      </c>
      <c r="C45" s="33" t="s">
        <v>106</v>
      </c>
      <c r="D45" s="19" t="s">
        <v>171</v>
      </c>
      <c r="E45" s="42"/>
      <c r="F45" s="43">
        <v>1133.04</v>
      </c>
      <c r="G45" s="43"/>
      <c r="H45" s="43"/>
      <c r="I45" s="43"/>
      <c r="J45" s="43">
        <f>SUM(J46:J52)</f>
        <v>1517.77431</v>
      </c>
      <c r="K45" s="43">
        <f>SUM(K46:K52)</f>
        <v>1821.3291719999997</v>
      </c>
      <c r="L45" s="44"/>
      <c r="M45" s="105" t="s">
        <v>12</v>
      </c>
    </row>
    <row r="46" spans="1:13" s="31" customFormat="1" ht="27" customHeight="1" x14ac:dyDescent="0.2">
      <c r="A46" s="58"/>
      <c r="B46" s="48"/>
      <c r="C46" s="36"/>
      <c r="D46" s="38" t="s">
        <v>13</v>
      </c>
      <c r="E46" s="32">
        <v>0.36899999999999999</v>
      </c>
      <c r="F46" s="38"/>
      <c r="G46" s="38"/>
      <c r="H46" s="39">
        <v>499</v>
      </c>
      <c r="I46" s="38">
        <v>1.61</v>
      </c>
      <c r="J46" s="38">
        <f>E46*H46*I46</f>
        <v>296.45091000000002</v>
      </c>
      <c r="K46" s="43">
        <f t="shared" ref="K46:K49" si="11">J46*1.2</f>
        <v>355.74109200000004</v>
      </c>
      <c r="L46" s="84" t="s">
        <v>167</v>
      </c>
      <c r="M46" s="106"/>
    </row>
    <row r="47" spans="1:13" s="31" customFormat="1" ht="12.75" x14ac:dyDescent="0.2">
      <c r="A47" s="58"/>
      <c r="B47" s="48"/>
      <c r="C47" s="33"/>
      <c r="D47" s="38" t="s">
        <v>18</v>
      </c>
      <c r="E47" s="32">
        <v>0.36899999999999999</v>
      </c>
      <c r="F47" s="38"/>
      <c r="G47" s="38"/>
      <c r="H47" s="39">
        <v>517</v>
      </c>
      <c r="I47" s="38"/>
      <c r="J47" s="38">
        <f>E47*H47</f>
        <v>190.773</v>
      </c>
      <c r="K47" s="43">
        <f t="shared" si="11"/>
        <v>228.92759999999998</v>
      </c>
      <c r="L47" s="84" t="s">
        <v>48</v>
      </c>
      <c r="M47" s="106"/>
    </row>
    <row r="48" spans="1:13" s="31" customFormat="1" ht="12.75" x14ac:dyDescent="0.2">
      <c r="A48" s="58"/>
      <c r="B48" s="48"/>
      <c r="C48" s="33"/>
      <c r="D48" s="38" t="s">
        <v>21</v>
      </c>
      <c r="E48" s="32">
        <v>0.38600000000000001</v>
      </c>
      <c r="F48" s="38"/>
      <c r="G48" s="38"/>
      <c r="H48" s="39">
        <v>358</v>
      </c>
      <c r="I48" s="38"/>
      <c r="J48" s="38">
        <f t="shared" ref="J48" si="12">E48*H48</f>
        <v>138.18800000000002</v>
      </c>
      <c r="K48" s="43">
        <f t="shared" si="11"/>
        <v>165.82560000000001</v>
      </c>
      <c r="L48" s="84" t="s">
        <v>63</v>
      </c>
      <c r="M48" s="106"/>
    </row>
    <row r="49" spans="1:13" s="31" customFormat="1" ht="12.75" x14ac:dyDescent="0.2">
      <c r="A49" s="58"/>
      <c r="B49" s="48"/>
      <c r="C49" s="33"/>
      <c r="D49" s="38" t="s">
        <v>30</v>
      </c>
      <c r="E49" s="40">
        <v>1</v>
      </c>
      <c r="F49" s="34"/>
      <c r="G49" s="34"/>
      <c r="H49" s="39">
        <v>165</v>
      </c>
      <c r="I49" s="38"/>
      <c r="J49" s="38">
        <f>E49*H49</f>
        <v>165</v>
      </c>
      <c r="K49" s="38">
        <f t="shared" si="11"/>
        <v>198</v>
      </c>
      <c r="L49" s="41" t="s">
        <v>53</v>
      </c>
      <c r="M49" s="106"/>
    </row>
    <row r="50" spans="1:13" s="31" customFormat="1" ht="25.5" x14ac:dyDescent="0.2">
      <c r="A50" s="58"/>
      <c r="B50" s="48"/>
      <c r="C50" s="33"/>
      <c r="D50" s="38" t="s">
        <v>28</v>
      </c>
      <c r="E50" s="32">
        <v>7.0000000000000007E-2</v>
      </c>
      <c r="F50" s="38"/>
      <c r="G50" s="38"/>
      <c r="H50" s="38">
        <v>254</v>
      </c>
      <c r="I50" s="38">
        <v>1.08</v>
      </c>
      <c r="J50" s="38">
        <f>H50*E50*I50</f>
        <v>19.202400000000001</v>
      </c>
      <c r="K50" s="38">
        <f>J50*1.2</f>
        <v>23.04288</v>
      </c>
      <c r="L50" s="84" t="s">
        <v>172</v>
      </c>
      <c r="M50" s="106"/>
    </row>
    <row r="51" spans="1:13" s="31" customFormat="1" ht="25.5" x14ac:dyDescent="0.2">
      <c r="A51" s="58"/>
      <c r="B51" s="48"/>
      <c r="C51" s="33"/>
      <c r="D51" s="37" t="s">
        <v>29</v>
      </c>
      <c r="E51" s="32">
        <v>7.0000000000000007E-2</v>
      </c>
      <c r="F51" s="38"/>
      <c r="G51" s="38"/>
      <c r="H51" s="38">
        <v>1388</v>
      </c>
      <c r="I51" s="38"/>
      <c r="J51" s="38">
        <f t="shared" ref="J51" si="13">H51*E51</f>
        <v>97.160000000000011</v>
      </c>
      <c r="K51" s="38">
        <f>J51*1.2</f>
        <v>116.59200000000001</v>
      </c>
      <c r="L51" s="41" t="s">
        <v>36</v>
      </c>
      <c r="M51" s="106"/>
    </row>
    <row r="52" spans="1:13" s="31" customFormat="1" ht="25.5" x14ac:dyDescent="0.2">
      <c r="A52" s="58"/>
      <c r="B52" s="48"/>
      <c r="C52" s="33"/>
      <c r="D52" s="37" t="s">
        <v>32</v>
      </c>
      <c r="E52" s="32">
        <v>7.0000000000000007E-2</v>
      </c>
      <c r="F52" s="38"/>
      <c r="G52" s="38"/>
      <c r="H52" s="38">
        <v>611</v>
      </c>
      <c r="I52" s="38"/>
      <c r="J52" s="38">
        <v>611</v>
      </c>
      <c r="K52" s="38">
        <f>J52*1.2</f>
        <v>733.19999999999993</v>
      </c>
      <c r="L52" s="41" t="s">
        <v>3</v>
      </c>
      <c r="M52" s="107"/>
    </row>
    <row r="53" spans="1:13" s="31" customFormat="1" ht="38.25" x14ac:dyDescent="0.2">
      <c r="A53" s="57">
        <v>11</v>
      </c>
      <c r="B53" s="49" t="s">
        <v>109</v>
      </c>
      <c r="C53" s="33" t="s">
        <v>110</v>
      </c>
      <c r="D53" s="42" t="s">
        <v>7</v>
      </c>
      <c r="E53" s="44">
        <v>1</v>
      </c>
      <c r="F53" s="43">
        <v>998.87</v>
      </c>
      <c r="G53" s="43"/>
      <c r="H53" s="43">
        <v>750</v>
      </c>
      <c r="I53" s="43">
        <v>1.06</v>
      </c>
      <c r="J53" s="43">
        <f>H53*E53*I53</f>
        <v>795</v>
      </c>
      <c r="K53" s="43">
        <f t="shared" ref="K53" si="14">J53*1.2*1.068*1.056*1.054*1.051</f>
        <v>1191.8644673633282</v>
      </c>
      <c r="L53" s="77" t="s">
        <v>64</v>
      </c>
      <c r="M53" s="21" t="s">
        <v>12</v>
      </c>
    </row>
    <row r="54" spans="1:13" s="4" customFormat="1" ht="12.75" x14ac:dyDescent="0.2">
      <c r="A54" s="58">
        <v>12</v>
      </c>
      <c r="B54" s="47" t="s">
        <v>111</v>
      </c>
      <c r="C54" s="33" t="s">
        <v>112</v>
      </c>
      <c r="D54" s="37"/>
      <c r="E54" s="41"/>
      <c r="F54" s="38">
        <v>1674.96</v>
      </c>
      <c r="G54" s="11"/>
      <c r="H54" s="11"/>
      <c r="I54" s="12"/>
      <c r="J54" s="38">
        <f>SUM(J55:J56)</f>
        <v>1547.4</v>
      </c>
      <c r="K54" s="38">
        <f>SUM(K55:K56)</f>
        <v>1856.88</v>
      </c>
      <c r="L54" s="13"/>
      <c r="M54" s="104" t="s">
        <v>12</v>
      </c>
    </row>
    <row r="55" spans="1:13" s="4" customFormat="1" ht="30.75" customHeight="1" x14ac:dyDescent="0.2">
      <c r="A55" s="58"/>
      <c r="B55" s="48"/>
      <c r="C55" s="15"/>
      <c r="D55" s="37" t="s">
        <v>25</v>
      </c>
      <c r="E55" s="41">
        <v>1</v>
      </c>
      <c r="F55" s="38"/>
      <c r="G55" s="38"/>
      <c r="H55" s="38">
        <v>1188</v>
      </c>
      <c r="I55" s="41">
        <v>1.05</v>
      </c>
      <c r="J55" s="38">
        <f>E55*H55*I55</f>
        <v>1247.4000000000001</v>
      </c>
      <c r="K55" s="38">
        <f>J55*1.2</f>
        <v>1496.88</v>
      </c>
      <c r="L55" s="84" t="s">
        <v>26</v>
      </c>
      <c r="M55" s="104"/>
    </row>
    <row r="56" spans="1:13" s="4" customFormat="1" ht="12.75" x14ac:dyDescent="0.2">
      <c r="A56" s="58"/>
      <c r="B56" s="48"/>
      <c r="C56" s="15"/>
      <c r="D56" s="38" t="s">
        <v>31</v>
      </c>
      <c r="E56" s="41">
        <v>1</v>
      </c>
      <c r="F56" s="38"/>
      <c r="G56" s="38"/>
      <c r="H56" s="38">
        <v>300</v>
      </c>
      <c r="I56" s="41"/>
      <c r="J56" s="38">
        <f>E56*H56</f>
        <v>300</v>
      </c>
      <c r="K56" s="38">
        <f>J56*1.2</f>
        <v>360</v>
      </c>
      <c r="L56" s="84" t="s">
        <v>27</v>
      </c>
      <c r="M56" s="104"/>
    </row>
    <row r="57" spans="1:13" s="4" customFormat="1" ht="25.5" x14ac:dyDescent="0.2">
      <c r="A57" s="57">
        <v>13</v>
      </c>
      <c r="B57" s="47" t="s">
        <v>113</v>
      </c>
      <c r="C57" s="33" t="s">
        <v>114</v>
      </c>
      <c r="D57" s="19" t="s">
        <v>79</v>
      </c>
      <c r="E57" s="42"/>
      <c r="F57" s="43">
        <v>341.19</v>
      </c>
      <c r="G57" s="43"/>
      <c r="H57" s="44"/>
      <c r="I57" s="44"/>
      <c r="J57" s="43">
        <f>SUM(J58:J61)</f>
        <v>693.16959999999995</v>
      </c>
      <c r="K57" s="43">
        <f>SUM(K58:K61)</f>
        <v>831.80351999999993</v>
      </c>
      <c r="L57" s="25"/>
      <c r="M57" s="106" t="s">
        <v>12</v>
      </c>
    </row>
    <row r="58" spans="1:13" s="4" customFormat="1" ht="25.5" x14ac:dyDescent="0.2">
      <c r="A58" s="58"/>
      <c r="B58" s="48"/>
      <c r="C58" s="3"/>
      <c r="D58" s="38" t="s">
        <v>13</v>
      </c>
      <c r="E58" s="32">
        <v>0.06</v>
      </c>
      <c r="F58" s="38"/>
      <c r="G58" s="38"/>
      <c r="H58" s="39">
        <v>767</v>
      </c>
      <c r="I58" s="38">
        <v>1.38</v>
      </c>
      <c r="J58" s="38">
        <f>E58*H58*I58</f>
        <v>63.507599999999989</v>
      </c>
      <c r="K58" s="38">
        <f>J58*1.2</f>
        <v>76.209119999999984</v>
      </c>
      <c r="L58" s="84" t="s">
        <v>16</v>
      </c>
      <c r="M58" s="106"/>
    </row>
    <row r="59" spans="1:13" s="4" customFormat="1" ht="12.75" x14ac:dyDescent="0.2">
      <c r="A59" s="58"/>
      <c r="B59" s="48"/>
      <c r="C59" s="3"/>
      <c r="D59" s="38" t="s">
        <v>18</v>
      </c>
      <c r="E59" s="32">
        <v>0.06</v>
      </c>
      <c r="F59" s="38"/>
      <c r="G59" s="38"/>
      <c r="H59" s="39">
        <v>699</v>
      </c>
      <c r="I59" s="38"/>
      <c r="J59" s="38">
        <f>E59*H59</f>
        <v>41.94</v>
      </c>
      <c r="K59" s="38">
        <f>J59*1.2</f>
        <v>50.327999999999996</v>
      </c>
      <c r="L59" s="84" t="s">
        <v>20</v>
      </c>
      <c r="M59" s="106"/>
    </row>
    <row r="60" spans="1:13" s="4" customFormat="1" ht="12.75" x14ac:dyDescent="0.2">
      <c r="A60" s="58"/>
      <c r="B60" s="48"/>
      <c r="C60" s="3"/>
      <c r="D60" s="38" t="s">
        <v>21</v>
      </c>
      <c r="E60" s="32">
        <v>6.2E-2</v>
      </c>
      <c r="F60" s="38"/>
      <c r="G60" s="38"/>
      <c r="H60" s="39">
        <v>431</v>
      </c>
      <c r="I60" s="38"/>
      <c r="J60" s="38">
        <f t="shared" ref="J60" si="15">E60*H60</f>
        <v>26.722000000000001</v>
      </c>
      <c r="K60" s="38">
        <f>J60*1.2</f>
        <v>32.066400000000002</v>
      </c>
      <c r="L60" s="84" t="s">
        <v>24</v>
      </c>
      <c r="M60" s="106"/>
    </row>
    <row r="61" spans="1:13" s="4" customFormat="1" ht="12.75" x14ac:dyDescent="0.2">
      <c r="A61" s="58"/>
      <c r="B61" s="48"/>
      <c r="C61" s="3"/>
      <c r="D61" s="38" t="s">
        <v>30</v>
      </c>
      <c r="E61" s="40">
        <v>1</v>
      </c>
      <c r="F61" s="34"/>
      <c r="G61" s="34"/>
      <c r="H61" s="39">
        <v>561</v>
      </c>
      <c r="I61" s="38"/>
      <c r="J61" s="38">
        <f>E61*H61</f>
        <v>561</v>
      </c>
      <c r="K61" s="38">
        <f>J61*1.2</f>
        <v>673.19999999999993</v>
      </c>
      <c r="L61" s="41" t="s">
        <v>53</v>
      </c>
      <c r="M61" s="107"/>
    </row>
    <row r="62" spans="1:13" s="31" customFormat="1" ht="12.75" x14ac:dyDescent="0.2">
      <c r="A62" s="58">
        <v>14</v>
      </c>
      <c r="B62" s="47" t="s">
        <v>115</v>
      </c>
      <c r="C62" s="33" t="s">
        <v>116</v>
      </c>
      <c r="D62" s="19" t="s">
        <v>47</v>
      </c>
      <c r="E62" s="42"/>
      <c r="F62" s="43">
        <v>574.59</v>
      </c>
      <c r="G62" s="43"/>
      <c r="H62" s="43"/>
      <c r="I62" s="43"/>
      <c r="J62" s="43">
        <f>SUM(J63:J66)</f>
        <v>700.38324</v>
      </c>
      <c r="K62" s="43">
        <f>SUM(K63:K66)</f>
        <v>840.45988799999998</v>
      </c>
      <c r="L62" s="44"/>
      <c r="M62" s="107" t="s">
        <v>12</v>
      </c>
    </row>
    <row r="63" spans="1:13" s="31" customFormat="1" ht="25.5" x14ac:dyDescent="0.2">
      <c r="A63" s="58"/>
      <c r="B63" s="48"/>
      <c r="C63" s="33"/>
      <c r="D63" s="38" t="s">
        <v>13</v>
      </c>
      <c r="E63" s="32">
        <v>0.316</v>
      </c>
      <c r="F63" s="38"/>
      <c r="G63" s="38"/>
      <c r="H63" s="39">
        <v>499</v>
      </c>
      <c r="I63" s="38">
        <v>1.61</v>
      </c>
      <c r="J63" s="38">
        <f>E63*H63*I63</f>
        <v>253.87124</v>
      </c>
      <c r="K63" s="43">
        <f t="shared" ref="K63:K66" si="16">J63*1.2</f>
        <v>304.645488</v>
      </c>
      <c r="L63" s="84" t="s">
        <v>167</v>
      </c>
      <c r="M63" s="104"/>
    </row>
    <row r="64" spans="1:13" s="31" customFormat="1" ht="12.75" x14ac:dyDescent="0.2">
      <c r="A64" s="58"/>
      <c r="B64" s="48"/>
      <c r="C64" s="33"/>
      <c r="D64" s="38" t="s">
        <v>18</v>
      </c>
      <c r="E64" s="32">
        <v>0.316</v>
      </c>
      <c r="F64" s="38"/>
      <c r="G64" s="38"/>
      <c r="H64" s="39">
        <v>517</v>
      </c>
      <c r="I64" s="38"/>
      <c r="J64" s="38">
        <f>E64*H64</f>
        <v>163.37200000000001</v>
      </c>
      <c r="K64" s="43">
        <f t="shared" si="16"/>
        <v>196.04640000000001</v>
      </c>
      <c r="L64" s="84" t="s">
        <v>48</v>
      </c>
      <c r="M64" s="104"/>
    </row>
    <row r="65" spans="1:13" s="31" customFormat="1" ht="12.75" x14ac:dyDescent="0.2">
      <c r="A65" s="58"/>
      <c r="B65" s="48"/>
      <c r="C65" s="33"/>
      <c r="D65" s="38" t="s">
        <v>21</v>
      </c>
      <c r="E65" s="32">
        <v>0.33</v>
      </c>
      <c r="F65" s="38"/>
      <c r="G65" s="38"/>
      <c r="H65" s="39">
        <v>358</v>
      </c>
      <c r="I65" s="38"/>
      <c r="J65" s="38">
        <f t="shared" ref="J65" si="17">E65*H65</f>
        <v>118.14</v>
      </c>
      <c r="K65" s="43">
        <f t="shared" si="16"/>
        <v>141.768</v>
      </c>
      <c r="L65" s="84" t="s">
        <v>63</v>
      </c>
      <c r="M65" s="104"/>
    </row>
    <row r="66" spans="1:13" s="31" customFormat="1" ht="12.75" x14ac:dyDescent="0.2">
      <c r="A66" s="58"/>
      <c r="B66" s="48"/>
      <c r="C66" s="33"/>
      <c r="D66" s="38" t="s">
        <v>30</v>
      </c>
      <c r="E66" s="40">
        <v>1</v>
      </c>
      <c r="F66" s="34"/>
      <c r="G66" s="34"/>
      <c r="H66" s="39">
        <v>165</v>
      </c>
      <c r="I66" s="38"/>
      <c r="J66" s="38">
        <f>E66*H66</f>
        <v>165</v>
      </c>
      <c r="K66" s="43">
        <f t="shared" si="16"/>
        <v>198</v>
      </c>
      <c r="L66" s="41" t="s">
        <v>53</v>
      </c>
      <c r="M66" s="104"/>
    </row>
    <row r="67" spans="1:13" s="31" customFormat="1" ht="25.5" x14ac:dyDescent="0.2">
      <c r="A67" s="57">
        <v>15</v>
      </c>
      <c r="B67" s="49" t="s">
        <v>117</v>
      </c>
      <c r="C67" s="33" t="s">
        <v>119</v>
      </c>
      <c r="D67" s="42"/>
      <c r="E67" s="44"/>
      <c r="F67" s="43">
        <v>1908.18</v>
      </c>
      <c r="G67" s="43"/>
      <c r="H67" s="43"/>
      <c r="I67" s="43"/>
      <c r="J67" s="43">
        <f>SUM(J68:J69)</f>
        <v>1386.5</v>
      </c>
      <c r="K67" s="43">
        <f>SUM(K68:K69)</f>
        <v>2078.6416150934019</v>
      </c>
      <c r="L67" s="77"/>
      <c r="M67" s="105" t="s">
        <v>12</v>
      </c>
    </row>
    <row r="68" spans="1:13" s="31" customFormat="1" ht="25.5" x14ac:dyDescent="0.2">
      <c r="A68" s="57"/>
      <c r="B68" s="49"/>
      <c r="C68" s="33"/>
      <c r="D68" s="42" t="s">
        <v>7</v>
      </c>
      <c r="E68" s="44">
        <v>1</v>
      </c>
      <c r="F68" s="43"/>
      <c r="G68" s="43"/>
      <c r="H68" s="43">
        <v>1025</v>
      </c>
      <c r="I68" s="43">
        <v>1.06</v>
      </c>
      <c r="J68" s="43">
        <f>H68*E68*I68</f>
        <v>1086.5</v>
      </c>
      <c r="K68" s="43">
        <f>J68*1.2*1.068*1.056*1.054*1.051</f>
        <v>1628.8814387298817</v>
      </c>
      <c r="L68" s="77" t="s">
        <v>49</v>
      </c>
      <c r="M68" s="106"/>
    </row>
    <row r="69" spans="1:13" s="31" customFormat="1" ht="12.75" x14ac:dyDescent="0.2">
      <c r="A69" s="57"/>
      <c r="B69" s="49"/>
      <c r="C69" s="33"/>
      <c r="D69" s="38" t="s">
        <v>31</v>
      </c>
      <c r="E69" s="41">
        <v>1</v>
      </c>
      <c r="F69" s="43"/>
      <c r="G69" s="43"/>
      <c r="H69" s="38">
        <v>300</v>
      </c>
      <c r="I69" s="41"/>
      <c r="J69" s="38">
        <f>E69*H69</f>
        <v>300</v>
      </c>
      <c r="K69" s="43">
        <f>J69*1.2*1.068*1.056*1.054*1.051</f>
        <v>449.76017636352009</v>
      </c>
      <c r="L69" s="84" t="s">
        <v>27</v>
      </c>
      <c r="M69" s="107"/>
    </row>
    <row r="70" spans="1:13" s="4" customFormat="1" ht="25.5" x14ac:dyDescent="0.2">
      <c r="A70" s="58">
        <v>16</v>
      </c>
      <c r="B70" s="47" t="s">
        <v>118</v>
      </c>
      <c r="C70" s="33" t="s">
        <v>120</v>
      </c>
      <c r="D70" s="37"/>
      <c r="E70" s="41"/>
      <c r="F70" s="38">
        <v>1884.6</v>
      </c>
      <c r="G70" s="11"/>
      <c r="H70" s="11"/>
      <c r="I70" s="12"/>
      <c r="J70" s="38">
        <f>SUM(J71:J72)</f>
        <v>1547.4</v>
      </c>
      <c r="K70" s="38">
        <f>SUM(K71:K72)</f>
        <v>2319.8629896830366</v>
      </c>
      <c r="L70" s="13"/>
      <c r="M70" s="104" t="s">
        <v>12</v>
      </c>
    </row>
    <row r="71" spans="1:13" s="4" customFormat="1" ht="25.5" x14ac:dyDescent="0.2">
      <c r="A71" s="58"/>
      <c r="B71" s="48"/>
      <c r="C71" s="15"/>
      <c r="D71" s="37" t="s">
        <v>25</v>
      </c>
      <c r="E71" s="41">
        <v>1</v>
      </c>
      <c r="F71" s="38"/>
      <c r="G71" s="38"/>
      <c r="H71" s="38">
        <v>1188</v>
      </c>
      <c r="I71" s="41">
        <v>1.05</v>
      </c>
      <c r="J71" s="38">
        <f>E71*H71*I71</f>
        <v>1247.4000000000001</v>
      </c>
      <c r="K71" s="43">
        <f t="shared" ref="K71:K72" si="18">J71*1.2*1.068*1.056*1.054*1.051</f>
        <v>1870.1028133195166</v>
      </c>
      <c r="L71" s="84" t="s">
        <v>26</v>
      </c>
      <c r="M71" s="104"/>
    </row>
    <row r="72" spans="1:13" s="4" customFormat="1" ht="12.75" x14ac:dyDescent="0.2">
      <c r="A72" s="58"/>
      <c r="B72" s="48"/>
      <c r="C72" s="15"/>
      <c r="D72" s="38" t="s">
        <v>31</v>
      </c>
      <c r="E72" s="41">
        <v>1</v>
      </c>
      <c r="F72" s="38"/>
      <c r="G72" s="38"/>
      <c r="H72" s="38">
        <v>300</v>
      </c>
      <c r="I72" s="41"/>
      <c r="J72" s="38">
        <f>E72*H72</f>
        <v>300</v>
      </c>
      <c r="K72" s="43">
        <f t="shared" si="18"/>
        <v>449.76017636352009</v>
      </c>
      <c r="L72" s="84" t="s">
        <v>27</v>
      </c>
      <c r="M72" s="104"/>
    </row>
    <row r="73" spans="1:13" s="4" customFormat="1" ht="25.5" customHeight="1" x14ac:dyDescent="0.2">
      <c r="A73" s="57">
        <v>17</v>
      </c>
      <c r="B73" s="47" t="s">
        <v>121</v>
      </c>
      <c r="C73" s="33" t="s">
        <v>122</v>
      </c>
      <c r="D73" s="19" t="s">
        <v>173</v>
      </c>
      <c r="E73" s="42"/>
      <c r="F73" s="43">
        <v>2002.33</v>
      </c>
      <c r="G73" s="43"/>
      <c r="H73" s="44"/>
      <c r="I73" s="44"/>
      <c r="J73" s="43">
        <f>SUM(J74:J80)</f>
        <v>2747.6550200000001</v>
      </c>
      <c r="K73" s="43">
        <f>SUM(K74:K80)</f>
        <v>3297.1860240000001</v>
      </c>
      <c r="L73" s="25"/>
      <c r="M73" s="105" t="s">
        <v>12</v>
      </c>
    </row>
    <row r="74" spans="1:13" s="4" customFormat="1" ht="25.5" x14ac:dyDescent="0.2">
      <c r="A74" s="58"/>
      <c r="B74" s="48"/>
      <c r="C74" s="3"/>
      <c r="D74" s="38" t="s">
        <v>13</v>
      </c>
      <c r="E74" s="32">
        <v>7.4999999999999997E-2</v>
      </c>
      <c r="F74" s="38"/>
      <c r="G74" s="38"/>
      <c r="H74" s="39">
        <v>767</v>
      </c>
      <c r="I74" s="38">
        <v>1.38</v>
      </c>
      <c r="J74" s="38">
        <f>E74*H74*I74</f>
        <v>79.384499999999989</v>
      </c>
      <c r="K74" s="38">
        <f t="shared" ref="K74:K80" si="19">J74*1.2</f>
        <v>95.261399999999981</v>
      </c>
      <c r="L74" s="84" t="s">
        <v>16</v>
      </c>
      <c r="M74" s="106"/>
    </row>
    <row r="75" spans="1:13" s="4" customFormat="1" ht="12.75" x14ac:dyDescent="0.2">
      <c r="A75" s="58"/>
      <c r="B75" s="48"/>
      <c r="C75" s="3"/>
      <c r="D75" s="38" t="s">
        <v>18</v>
      </c>
      <c r="E75" s="32">
        <v>7.4999999999999997E-2</v>
      </c>
      <c r="F75" s="38"/>
      <c r="G75" s="38"/>
      <c r="H75" s="39">
        <v>699</v>
      </c>
      <c r="I75" s="38"/>
      <c r="J75" s="38">
        <f>E75*H75</f>
        <v>52.424999999999997</v>
      </c>
      <c r="K75" s="38">
        <f t="shared" si="19"/>
        <v>62.91</v>
      </c>
      <c r="L75" s="84" t="s">
        <v>20</v>
      </c>
      <c r="M75" s="106"/>
    </row>
    <row r="76" spans="1:13" s="4" customFormat="1" ht="12.75" x14ac:dyDescent="0.2">
      <c r="A76" s="58"/>
      <c r="B76" s="48"/>
      <c r="C76" s="3"/>
      <c r="D76" s="38" t="s">
        <v>21</v>
      </c>
      <c r="E76" s="32">
        <v>7.8E-2</v>
      </c>
      <c r="F76" s="38"/>
      <c r="G76" s="38"/>
      <c r="H76" s="39">
        <v>431</v>
      </c>
      <c r="I76" s="38"/>
      <c r="J76" s="38">
        <f t="shared" ref="J76" si="20">E76*H76</f>
        <v>33.618000000000002</v>
      </c>
      <c r="K76" s="38">
        <f t="shared" si="19"/>
        <v>40.3416</v>
      </c>
      <c r="L76" s="84" t="s">
        <v>24</v>
      </c>
      <c r="M76" s="106"/>
    </row>
    <row r="77" spans="1:13" s="4" customFormat="1" ht="12.75" x14ac:dyDescent="0.2">
      <c r="A77" s="58"/>
      <c r="B77" s="48"/>
      <c r="C77" s="3"/>
      <c r="D77" s="38" t="s">
        <v>30</v>
      </c>
      <c r="E77" s="40">
        <v>1</v>
      </c>
      <c r="F77" s="34"/>
      <c r="G77" s="34"/>
      <c r="H77" s="39">
        <v>561</v>
      </c>
      <c r="I77" s="38"/>
      <c r="J77" s="38">
        <f>E77*H77</f>
        <v>561</v>
      </c>
      <c r="K77" s="38">
        <f t="shared" si="19"/>
        <v>673.19999999999993</v>
      </c>
      <c r="L77" s="41" t="s">
        <v>53</v>
      </c>
      <c r="M77" s="106"/>
    </row>
    <row r="78" spans="1:13" s="31" customFormat="1" ht="25.5" x14ac:dyDescent="0.2">
      <c r="A78" s="58"/>
      <c r="B78" s="48"/>
      <c r="C78" s="33"/>
      <c r="D78" s="38" t="s">
        <v>28</v>
      </c>
      <c r="E78" s="32">
        <v>0.312</v>
      </c>
      <c r="F78" s="38"/>
      <c r="G78" s="38"/>
      <c r="H78" s="38">
        <v>2037</v>
      </c>
      <c r="I78" s="38">
        <v>1.08</v>
      </c>
      <c r="J78" s="38">
        <f>H78*E78*I78</f>
        <v>686.38751999999999</v>
      </c>
      <c r="K78" s="38">
        <f t="shared" si="19"/>
        <v>823.66502400000002</v>
      </c>
      <c r="L78" s="84" t="s">
        <v>37</v>
      </c>
      <c r="M78" s="106"/>
    </row>
    <row r="79" spans="1:13" s="31" customFormat="1" ht="25.5" x14ac:dyDescent="0.2">
      <c r="A79" s="58"/>
      <c r="B79" s="48"/>
      <c r="C79" s="33"/>
      <c r="D79" s="37" t="s">
        <v>29</v>
      </c>
      <c r="E79" s="32">
        <v>0.312</v>
      </c>
      <c r="F79" s="38"/>
      <c r="G79" s="38"/>
      <c r="H79" s="38">
        <v>2320</v>
      </c>
      <c r="I79" s="38"/>
      <c r="J79" s="38">
        <f t="shared" ref="J79" si="21">H79*E79</f>
        <v>723.84</v>
      </c>
      <c r="K79" s="38">
        <f t="shared" si="19"/>
        <v>868.60800000000006</v>
      </c>
      <c r="L79" s="41" t="s">
        <v>38</v>
      </c>
      <c r="M79" s="106"/>
    </row>
    <row r="80" spans="1:13" s="31" customFormat="1" ht="25.5" x14ac:dyDescent="0.2">
      <c r="A80" s="58"/>
      <c r="B80" s="48"/>
      <c r="C80" s="33"/>
      <c r="D80" s="37" t="s">
        <v>32</v>
      </c>
      <c r="E80" s="32">
        <v>0.312</v>
      </c>
      <c r="F80" s="38"/>
      <c r="G80" s="38"/>
      <c r="H80" s="38">
        <v>611</v>
      </c>
      <c r="I80" s="38"/>
      <c r="J80" s="38">
        <v>611</v>
      </c>
      <c r="K80" s="38">
        <f t="shared" si="19"/>
        <v>733.19999999999993</v>
      </c>
      <c r="L80" s="41" t="s">
        <v>3</v>
      </c>
      <c r="M80" s="107"/>
    </row>
    <row r="81" spans="1:13" s="31" customFormat="1" ht="25.5" x14ac:dyDescent="0.2">
      <c r="A81" s="58">
        <v>18</v>
      </c>
      <c r="B81" s="47" t="s">
        <v>123</v>
      </c>
      <c r="C81" s="33" t="s">
        <v>164</v>
      </c>
      <c r="D81" s="19" t="s">
        <v>175</v>
      </c>
      <c r="E81" s="42"/>
      <c r="F81" s="43">
        <v>356.29</v>
      </c>
      <c r="G81" s="43"/>
      <c r="H81" s="43"/>
      <c r="I81" s="43"/>
      <c r="J81" s="43">
        <f>SUM(J82:J88)</f>
        <v>874.7494099999999</v>
      </c>
      <c r="K81" s="43">
        <f>SUM(K82:K88)</f>
        <v>1049.699292</v>
      </c>
      <c r="L81" s="44"/>
      <c r="M81" s="105" t="s">
        <v>12</v>
      </c>
    </row>
    <row r="82" spans="1:13" s="31" customFormat="1" ht="27" customHeight="1" x14ac:dyDescent="0.2">
      <c r="A82" s="58"/>
      <c r="B82" s="48"/>
      <c r="C82" s="36"/>
      <c r="D82" s="38" t="s">
        <v>13</v>
      </c>
      <c r="E82" s="32">
        <v>2.7E-2</v>
      </c>
      <c r="F82" s="38"/>
      <c r="G82" s="38"/>
      <c r="H82" s="39">
        <v>499</v>
      </c>
      <c r="I82" s="38">
        <v>1.61</v>
      </c>
      <c r="J82" s="38">
        <f>E82*H82*I82</f>
        <v>21.69153</v>
      </c>
      <c r="K82" s="43">
        <f>J82*1.2</f>
        <v>26.029836</v>
      </c>
      <c r="L82" s="84" t="s">
        <v>167</v>
      </c>
      <c r="M82" s="106"/>
    </row>
    <row r="83" spans="1:13" s="31" customFormat="1" ht="12.75" x14ac:dyDescent="0.2">
      <c r="A83" s="58"/>
      <c r="B83" s="48"/>
      <c r="C83" s="33"/>
      <c r="D83" s="38" t="s">
        <v>18</v>
      </c>
      <c r="E83" s="32">
        <v>2.7E-2</v>
      </c>
      <c r="F83" s="38"/>
      <c r="G83" s="38"/>
      <c r="H83" s="39">
        <v>517</v>
      </c>
      <c r="I83" s="38"/>
      <c r="J83" s="38">
        <f>E83*H83</f>
        <v>13.959</v>
      </c>
      <c r="K83" s="43">
        <f t="shared" ref="K83:K88" si="22">J83*1.2</f>
        <v>16.750799999999998</v>
      </c>
      <c r="L83" s="84" t="s">
        <v>48</v>
      </c>
      <c r="M83" s="106"/>
    </row>
    <row r="84" spans="1:13" s="31" customFormat="1" ht="12.75" x14ac:dyDescent="0.2">
      <c r="A84" s="58"/>
      <c r="B84" s="48"/>
      <c r="C84" s="33"/>
      <c r="D84" s="38" t="s">
        <v>21</v>
      </c>
      <c r="E84" s="32">
        <v>2.8000000000000001E-2</v>
      </c>
      <c r="F84" s="38"/>
      <c r="G84" s="38"/>
      <c r="H84" s="39">
        <v>235</v>
      </c>
      <c r="I84" s="38"/>
      <c r="J84" s="38">
        <f t="shared" ref="J84" si="23">E84*H84</f>
        <v>6.58</v>
      </c>
      <c r="K84" s="43">
        <f t="shared" si="22"/>
        <v>7.8959999999999999</v>
      </c>
      <c r="L84" s="84" t="s">
        <v>83</v>
      </c>
      <c r="M84" s="106"/>
    </row>
    <row r="85" spans="1:13" s="31" customFormat="1" ht="12.75" x14ac:dyDescent="0.2">
      <c r="A85" s="58"/>
      <c r="B85" s="48"/>
      <c r="C85" s="33"/>
      <c r="D85" s="38" t="s">
        <v>30</v>
      </c>
      <c r="E85" s="40">
        <v>1</v>
      </c>
      <c r="F85" s="34"/>
      <c r="G85" s="34"/>
      <c r="H85" s="39">
        <v>165</v>
      </c>
      <c r="I85" s="38"/>
      <c r="J85" s="38">
        <f>E85*H85</f>
        <v>165</v>
      </c>
      <c r="K85" s="43">
        <f t="shared" si="22"/>
        <v>198</v>
      </c>
      <c r="L85" s="41" t="s">
        <v>53</v>
      </c>
      <c r="M85" s="106"/>
    </row>
    <row r="86" spans="1:13" s="31" customFormat="1" ht="25.5" x14ac:dyDescent="0.2">
      <c r="A86" s="58"/>
      <c r="B86" s="48"/>
      <c r="C86" s="33"/>
      <c r="D86" s="38" t="s">
        <v>28</v>
      </c>
      <c r="E86" s="32">
        <v>3.4000000000000002E-2</v>
      </c>
      <c r="F86" s="38"/>
      <c r="G86" s="38"/>
      <c r="H86" s="38">
        <v>254</v>
      </c>
      <c r="I86" s="38">
        <v>1.08</v>
      </c>
      <c r="J86" s="38">
        <f>H86*E86*I86</f>
        <v>9.3268800000000009</v>
      </c>
      <c r="K86" s="43">
        <f t="shared" si="22"/>
        <v>11.192256</v>
      </c>
      <c r="L86" s="84" t="s">
        <v>172</v>
      </c>
      <c r="M86" s="106"/>
    </row>
    <row r="87" spans="1:13" s="31" customFormat="1" ht="25.5" x14ac:dyDescent="0.2">
      <c r="A87" s="58"/>
      <c r="B87" s="48"/>
      <c r="C87" s="33"/>
      <c r="D87" s="37" t="s">
        <v>29</v>
      </c>
      <c r="E87" s="32">
        <v>3.4000000000000002E-2</v>
      </c>
      <c r="F87" s="38"/>
      <c r="G87" s="38"/>
      <c r="H87" s="38">
        <v>1388</v>
      </c>
      <c r="I87" s="38"/>
      <c r="J87" s="38">
        <f t="shared" ref="J87" si="24">H87*E87</f>
        <v>47.192</v>
      </c>
      <c r="K87" s="43">
        <f t="shared" si="22"/>
        <v>56.630400000000002</v>
      </c>
      <c r="L87" s="41" t="s">
        <v>36</v>
      </c>
      <c r="M87" s="106"/>
    </row>
    <row r="88" spans="1:13" s="31" customFormat="1" ht="25.5" x14ac:dyDescent="0.2">
      <c r="A88" s="58"/>
      <c r="B88" s="48"/>
      <c r="C88" s="33"/>
      <c r="D88" s="37" t="s">
        <v>32</v>
      </c>
      <c r="E88" s="32">
        <v>3.4000000000000002E-2</v>
      </c>
      <c r="F88" s="38"/>
      <c r="G88" s="38"/>
      <c r="H88" s="38">
        <v>611</v>
      </c>
      <c r="I88" s="38"/>
      <c r="J88" s="38">
        <v>611</v>
      </c>
      <c r="K88" s="43">
        <f t="shared" si="22"/>
        <v>733.19999999999993</v>
      </c>
      <c r="L88" s="41" t="s">
        <v>3</v>
      </c>
      <c r="M88" s="107"/>
    </row>
    <row r="89" spans="1:13" s="31" customFormat="1" ht="30.75" customHeight="1" x14ac:dyDescent="0.2">
      <c r="A89" s="58">
        <v>19</v>
      </c>
      <c r="B89" s="47" t="s">
        <v>124</v>
      </c>
      <c r="C89" s="33" t="s">
        <v>125</v>
      </c>
      <c r="D89" s="19" t="s">
        <v>50</v>
      </c>
      <c r="E89" s="42"/>
      <c r="F89" s="43">
        <v>662.57</v>
      </c>
      <c r="G89" s="43"/>
      <c r="H89" s="43"/>
      <c r="I89" s="43"/>
      <c r="J89" s="43">
        <f>SUM(J90:J95)</f>
        <v>731.62552000000005</v>
      </c>
      <c r="K89" s="43">
        <f>SUM(K90:K95)</f>
        <v>877.95062400000006</v>
      </c>
      <c r="L89" s="44"/>
      <c r="M89" s="107" t="s">
        <v>12</v>
      </c>
    </row>
    <row r="90" spans="1:13" s="31" customFormat="1" ht="25.5" x14ac:dyDescent="0.2">
      <c r="A90" s="58"/>
      <c r="B90" s="48"/>
      <c r="C90" s="36"/>
      <c r="D90" s="38" t="s">
        <v>13</v>
      </c>
      <c r="E90" s="32">
        <v>0.16800000000000001</v>
      </c>
      <c r="F90" s="38"/>
      <c r="G90" s="38"/>
      <c r="H90" s="39">
        <v>499</v>
      </c>
      <c r="I90" s="38">
        <v>1.61</v>
      </c>
      <c r="J90" s="38">
        <f>E90*H90*I90</f>
        <v>134.96952000000002</v>
      </c>
      <c r="K90" s="43">
        <f>J90*1.2</f>
        <v>161.963424</v>
      </c>
      <c r="L90" s="84" t="s">
        <v>167</v>
      </c>
      <c r="M90" s="104"/>
    </row>
    <row r="91" spans="1:13" s="31" customFormat="1" ht="25.5" x14ac:dyDescent="0.2">
      <c r="A91" s="58"/>
      <c r="B91" s="48"/>
      <c r="C91" s="36"/>
      <c r="D91" s="37" t="s">
        <v>17</v>
      </c>
      <c r="E91" s="32">
        <v>11.8</v>
      </c>
      <c r="F91" s="38"/>
      <c r="G91" s="38"/>
      <c r="H91" s="39">
        <v>8</v>
      </c>
      <c r="I91" s="38">
        <v>1.61</v>
      </c>
      <c r="J91" s="38">
        <f>E91*H91*I91</f>
        <v>151.98400000000001</v>
      </c>
      <c r="K91" s="43">
        <f t="shared" ref="K91:K95" si="25">J91*1.2</f>
        <v>182.38079999999999</v>
      </c>
      <c r="L91" s="84" t="s">
        <v>174</v>
      </c>
      <c r="M91" s="104"/>
    </row>
    <row r="92" spans="1:13" s="31" customFormat="1" ht="12.75" x14ac:dyDescent="0.2">
      <c r="A92" s="58"/>
      <c r="B92" s="48"/>
      <c r="C92" s="33"/>
      <c r="D92" s="38" t="s">
        <v>18</v>
      </c>
      <c r="E92" s="32">
        <v>0.16800000000000001</v>
      </c>
      <c r="F92" s="38"/>
      <c r="G92" s="38"/>
      <c r="H92" s="39">
        <v>517</v>
      </c>
      <c r="I92" s="38"/>
      <c r="J92" s="38">
        <f>E92*H92</f>
        <v>86.856000000000009</v>
      </c>
      <c r="K92" s="43">
        <f t="shared" si="25"/>
        <v>104.22720000000001</v>
      </c>
      <c r="L92" s="84" t="s">
        <v>48</v>
      </c>
      <c r="M92" s="104"/>
    </row>
    <row r="93" spans="1:13" s="31" customFormat="1" ht="25.5" x14ac:dyDescent="0.2">
      <c r="A93" s="58"/>
      <c r="B93" s="48"/>
      <c r="C93" s="33"/>
      <c r="D93" s="37" t="s">
        <v>19</v>
      </c>
      <c r="E93" s="32">
        <v>11.8</v>
      </c>
      <c r="F93" s="38"/>
      <c r="G93" s="38"/>
      <c r="H93" s="39">
        <v>12</v>
      </c>
      <c r="I93" s="38"/>
      <c r="J93" s="38">
        <f>E93*H93</f>
        <v>141.60000000000002</v>
      </c>
      <c r="K93" s="43">
        <f t="shared" si="25"/>
        <v>169.92000000000002</v>
      </c>
      <c r="L93" s="84" t="s">
        <v>80</v>
      </c>
      <c r="M93" s="104"/>
    </row>
    <row r="94" spans="1:13" s="31" customFormat="1" ht="12.75" x14ac:dyDescent="0.2">
      <c r="A94" s="58"/>
      <c r="B94" s="48"/>
      <c r="C94" s="33"/>
      <c r="D94" s="38" t="s">
        <v>21</v>
      </c>
      <c r="E94" s="32">
        <v>0.17599999999999999</v>
      </c>
      <c r="F94" s="38"/>
      <c r="G94" s="38"/>
      <c r="H94" s="39">
        <v>291</v>
      </c>
      <c r="I94" s="38"/>
      <c r="J94" s="38">
        <f t="shared" ref="J94" si="26">E94*H94</f>
        <v>51.215999999999994</v>
      </c>
      <c r="K94" s="43">
        <f t="shared" si="25"/>
        <v>61.459199999999989</v>
      </c>
      <c r="L94" s="84" t="s">
        <v>51</v>
      </c>
      <c r="M94" s="104"/>
    </row>
    <row r="95" spans="1:13" s="31" customFormat="1" ht="12.75" x14ac:dyDescent="0.2">
      <c r="A95" s="58"/>
      <c r="B95" s="48"/>
      <c r="C95" s="33"/>
      <c r="D95" s="38" t="s">
        <v>30</v>
      </c>
      <c r="E95" s="40">
        <v>1</v>
      </c>
      <c r="F95" s="34"/>
      <c r="G95" s="34"/>
      <c r="H95" s="39">
        <v>165</v>
      </c>
      <c r="I95" s="38"/>
      <c r="J95" s="38">
        <f>E95*H95</f>
        <v>165</v>
      </c>
      <c r="K95" s="43">
        <f t="shared" si="25"/>
        <v>198</v>
      </c>
      <c r="L95" s="41" t="s">
        <v>53</v>
      </c>
      <c r="M95" s="104"/>
    </row>
    <row r="96" spans="1:13" s="31" customFormat="1" ht="30.75" customHeight="1" x14ac:dyDescent="0.2">
      <c r="A96" s="58">
        <v>20</v>
      </c>
      <c r="B96" s="47" t="s">
        <v>126</v>
      </c>
      <c r="C96" s="33" t="s">
        <v>127</v>
      </c>
      <c r="D96" s="19" t="s">
        <v>176</v>
      </c>
      <c r="E96" s="42"/>
      <c r="F96" s="43">
        <v>611.16</v>
      </c>
      <c r="G96" s="43"/>
      <c r="H96" s="43"/>
      <c r="I96" s="43"/>
      <c r="J96" s="43">
        <f>SUM(J97:J103)</f>
        <v>1004.1756800000001</v>
      </c>
      <c r="K96" s="43">
        <f>SUM(K97:K103)</f>
        <v>1205.010816</v>
      </c>
      <c r="L96" s="44"/>
      <c r="M96" s="105" t="s">
        <v>12</v>
      </c>
    </row>
    <row r="97" spans="1:13" s="31" customFormat="1" ht="27" customHeight="1" x14ac:dyDescent="0.2">
      <c r="A97" s="58"/>
      <c r="B97" s="48"/>
      <c r="C97" s="36"/>
      <c r="D97" s="38" t="s">
        <v>13</v>
      </c>
      <c r="E97" s="32">
        <v>0.04</v>
      </c>
      <c r="F97" s="38"/>
      <c r="G97" s="38"/>
      <c r="H97" s="39">
        <v>499</v>
      </c>
      <c r="I97" s="38">
        <v>1.61</v>
      </c>
      <c r="J97" s="38">
        <f>E97*H97*I97</f>
        <v>32.135600000000004</v>
      </c>
      <c r="K97" s="43">
        <f t="shared" ref="K97:K103" si="27">J97*1.2</f>
        <v>38.562720000000006</v>
      </c>
      <c r="L97" s="84" t="s">
        <v>167</v>
      </c>
      <c r="M97" s="106"/>
    </row>
    <row r="98" spans="1:13" s="31" customFormat="1" ht="12.75" x14ac:dyDescent="0.2">
      <c r="A98" s="58"/>
      <c r="B98" s="48"/>
      <c r="C98" s="33"/>
      <c r="D98" s="38" t="s">
        <v>18</v>
      </c>
      <c r="E98" s="32">
        <v>0.04</v>
      </c>
      <c r="F98" s="38"/>
      <c r="G98" s="38"/>
      <c r="H98" s="39">
        <v>517</v>
      </c>
      <c r="I98" s="38"/>
      <c r="J98" s="38">
        <f>E98*H98</f>
        <v>20.68</v>
      </c>
      <c r="K98" s="43">
        <f t="shared" si="27"/>
        <v>24.815999999999999</v>
      </c>
      <c r="L98" s="84" t="s">
        <v>48</v>
      </c>
      <c r="M98" s="106"/>
    </row>
    <row r="99" spans="1:13" s="31" customFormat="1" ht="12.75" x14ac:dyDescent="0.2">
      <c r="A99" s="58"/>
      <c r="B99" s="48"/>
      <c r="C99" s="33"/>
      <c r="D99" s="38" t="s">
        <v>21</v>
      </c>
      <c r="E99" s="32">
        <v>4.2000000000000003E-2</v>
      </c>
      <c r="F99" s="38"/>
      <c r="G99" s="38"/>
      <c r="H99" s="39">
        <v>235</v>
      </c>
      <c r="I99" s="38"/>
      <c r="J99" s="38">
        <f t="shared" ref="J99" si="28">E99*H99</f>
        <v>9.870000000000001</v>
      </c>
      <c r="K99" s="43">
        <f t="shared" si="27"/>
        <v>11.844000000000001</v>
      </c>
      <c r="L99" s="84" t="s">
        <v>83</v>
      </c>
      <c r="M99" s="106"/>
    </row>
    <row r="100" spans="1:13" s="31" customFormat="1" ht="12.75" x14ac:dyDescent="0.2">
      <c r="A100" s="58"/>
      <c r="B100" s="48"/>
      <c r="C100" s="33"/>
      <c r="D100" s="38" t="s">
        <v>30</v>
      </c>
      <c r="E100" s="40">
        <v>1</v>
      </c>
      <c r="F100" s="34"/>
      <c r="G100" s="34"/>
      <c r="H100" s="39">
        <v>165</v>
      </c>
      <c r="I100" s="38"/>
      <c r="J100" s="38">
        <f>E100*H100</f>
        <v>165</v>
      </c>
      <c r="K100" s="38">
        <f t="shared" si="27"/>
        <v>198</v>
      </c>
      <c r="L100" s="41" t="s">
        <v>53</v>
      </c>
      <c r="M100" s="106"/>
    </row>
    <row r="101" spans="1:13" s="31" customFormat="1" ht="25.5" x14ac:dyDescent="0.2">
      <c r="A101" s="58"/>
      <c r="B101" s="48"/>
      <c r="C101" s="33"/>
      <c r="D101" s="38" t="s">
        <v>28</v>
      </c>
      <c r="E101" s="32">
        <v>8.4000000000000005E-2</v>
      </c>
      <c r="F101" s="38"/>
      <c r="G101" s="38"/>
      <c r="H101" s="38">
        <v>539</v>
      </c>
      <c r="I101" s="38">
        <v>1.08</v>
      </c>
      <c r="J101" s="38">
        <f>H101*E101*I101</f>
        <v>48.898080000000007</v>
      </c>
      <c r="K101" s="43">
        <f t="shared" si="27"/>
        <v>58.677696000000005</v>
      </c>
      <c r="L101" s="84" t="s">
        <v>46</v>
      </c>
      <c r="M101" s="106"/>
    </row>
    <row r="102" spans="1:13" s="31" customFormat="1" ht="25.5" x14ac:dyDescent="0.2">
      <c r="A102" s="58"/>
      <c r="B102" s="48"/>
      <c r="C102" s="33"/>
      <c r="D102" s="37" t="s">
        <v>29</v>
      </c>
      <c r="E102" s="32">
        <v>8.4000000000000005E-2</v>
      </c>
      <c r="F102" s="38"/>
      <c r="G102" s="38"/>
      <c r="H102" s="38">
        <v>1388</v>
      </c>
      <c r="I102" s="38"/>
      <c r="J102" s="38">
        <f t="shared" ref="J102" si="29">H102*E102</f>
        <v>116.59200000000001</v>
      </c>
      <c r="K102" s="43">
        <f t="shared" si="27"/>
        <v>139.91040000000001</v>
      </c>
      <c r="L102" s="41" t="s">
        <v>36</v>
      </c>
      <c r="M102" s="106"/>
    </row>
    <row r="103" spans="1:13" s="31" customFormat="1" ht="25.5" x14ac:dyDescent="0.2">
      <c r="A103" s="58"/>
      <c r="B103" s="48"/>
      <c r="C103" s="33"/>
      <c r="D103" s="37" t="s">
        <v>32</v>
      </c>
      <c r="E103" s="32">
        <v>8.4000000000000005E-2</v>
      </c>
      <c r="F103" s="38"/>
      <c r="G103" s="38"/>
      <c r="H103" s="38">
        <v>611</v>
      </c>
      <c r="I103" s="38"/>
      <c r="J103" s="38">
        <v>611</v>
      </c>
      <c r="K103" s="43">
        <f t="shared" si="27"/>
        <v>733.19999999999993</v>
      </c>
      <c r="L103" s="41" t="s">
        <v>3</v>
      </c>
      <c r="M103" s="107"/>
    </row>
    <row r="104" spans="1:13" s="31" customFormat="1" ht="30.75" customHeight="1" x14ac:dyDescent="0.2">
      <c r="A104" s="58">
        <v>21</v>
      </c>
      <c r="B104" s="47" t="s">
        <v>129</v>
      </c>
      <c r="C104" s="33" t="s">
        <v>128</v>
      </c>
      <c r="D104" s="19" t="s">
        <v>50</v>
      </c>
      <c r="E104" s="42"/>
      <c r="F104" s="43">
        <v>444.37</v>
      </c>
      <c r="G104" s="43"/>
      <c r="H104" s="43"/>
      <c r="I104" s="43"/>
      <c r="J104" s="43">
        <f>SUM(J105:J108)</f>
        <v>459.88436999999999</v>
      </c>
      <c r="K104" s="43">
        <f>SUM(K105:K108)</f>
        <v>551.86124399999994</v>
      </c>
      <c r="L104" s="44"/>
      <c r="M104" s="107" t="s">
        <v>12</v>
      </c>
    </row>
    <row r="105" spans="1:13" s="31" customFormat="1" ht="27" customHeight="1" x14ac:dyDescent="0.2">
      <c r="A105" s="58"/>
      <c r="B105" s="48"/>
      <c r="C105" s="36"/>
      <c r="D105" s="38" t="s">
        <v>13</v>
      </c>
      <c r="E105" s="32">
        <v>0.183</v>
      </c>
      <c r="F105" s="38"/>
      <c r="G105" s="38"/>
      <c r="H105" s="39">
        <v>499</v>
      </c>
      <c r="I105" s="38">
        <v>1.61</v>
      </c>
      <c r="J105" s="38">
        <f>E105*H105*I105</f>
        <v>147.02036999999999</v>
      </c>
      <c r="K105" s="43">
        <f t="shared" ref="K105:K108" si="30">J105*1.2</f>
        <v>176.42444399999997</v>
      </c>
      <c r="L105" s="84" t="s">
        <v>167</v>
      </c>
      <c r="M105" s="104"/>
    </row>
    <row r="106" spans="1:13" s="31" customFormat="1" ht="12.75" x14ac:dyDescent="0.2">
      <c r="A106" s="58"/>
      <c r="B106" s="48"/>
      <c r="C106" s="33"/>
      <c r="D106" s="38" t="s">
        <v>18</v>
      </c>
      <c r="E106" s="32">
        <v>0.183</v>
      </c>
      <c r="F106" s="38"/>
      <c r="G106" s="38"/>
      <c r="H106" s="39">
        <v>517</v>
      </c>
      <c r="I106" s="38"/>
      <c r="J106" s="38">
        <f>E106*H106</f>
        <v>94.611000000000004</v>
      </c>
      <c r="K106" s="43">
        <f t="shared" si="30"/>
        <v>113.53320000000001</v>
      </c>
      <c r="L106" s="84" t="s">
        <v>48</v>
      </c>
      <c r="M106" s="104"/>
    </row>
    <row r="107" spans="1:13" s="31" customFormat="1" ht="12.75" x14ac:dyDescent="0.2">
      <c r="A107" s="58"/>
      <c r="B107" s="48"/>
      <c r="C107" s="33"/>
      <c r="D107" s="38" t="s">
        <v>21</v>
      </c>
      <c r="E107" s="32">
        <v>0.183</v>
      </c>
      <c r="F107" s="38"/>
      <c r="G107" s="38"/>
      <c r="H107" s="39">
        <v>291</v>
      </c>
      <c r="I107" s="38"/>
      <c r="J107" s="38">
        <f t="shared" ref="J107" si="31">E107*H107</f>
        <v>53.253</v>
      </c>
      <c r="K107" s="43">
        <f t="shared" si="30"/>
        <v>63.903599999999997</v>
      </c>
      <c r="L107" s="84" t="s">
        <v>51</v>
      </c>
      <c r="M107" s="104"/>
    </row>
    <row r="108" spans="1:13" s="31" customFormat="1" ht="12.75" x14ac:dyDescent="0.2">
      <c r="A108" s="58"/>
      <c r="B108" s="48"/>
      <c r="C108" s="33"/>
      <c r="D108" s="38" t="s">
        <v>30</v>
      </c>
      <c r="E108" s="40">
        <v>1</v>
      </c>
      <c r="F108" s="34"/>
      <c r="G108" s="34"/>
      <c r="H108" s="39">
        <v>165</v>
      </c>
      <c r="I108" s="38"/>
      <c r="J108" s="38">
        <f>E108*H108</f>
        <v>165</v>
      </c>
      <c r="K108" s="38">
        <f t="shared" si="30"/>
        <v>198</v>
      </c>
      <c r="L108" s="41" t="s">
        <v>53</v>
      </c>
      <c r="M108" s="104"/>
    </row>
    <row r="109" spans="1:13" s="31" customFormat="1" ht="25.5" x14ac:dyDescent="0.2">
      <c r="A109" s="58">
        <v>22</v>
      </c>
      <c r="B109" s="47" t="s">
        <v>130</v>
      </c>
      <c r="C109" s="33" t="s">
        <v>131</v>
      </c>
      <c r="D109" s="19" t="s">
        <v>47</v>
      </c>
      <c r="E109" s="42"/>
      <c r="F109" s="43">
        <v>974.59</v>
      </c>
      <c r="G109" s="43"/>
      <c r="H109" s="43"/>
      <c r="I109" s="43"/>
      <c r="J109" s="43">
        <f>SUM(J110:J113)</f>
        <v>802.16064000000006</v>
      </c>
      <c r="K109" s="43">
        <f>SUM(K110:K113)</f>
        <v>1202.5997030609137</v>
      </c>
      <c r="L109" s="44"/>
      <c r="M109" s="107" t="s">
        <v>12</v>
      </c>
    </row>
    <row r="110" spans="1:13" s="31" customFormat="1" ht="27" customHeight="1" x14ac:dyDescent="0.2">
      <c r="A110" s="58"/>
      <c r="B110" s="48"/>
      <c r="C110" s="36"/>
      <c r="D110" s="38" t="s">
        <v>13</v>
      </c>
      <c r="E110" s="32">
        <v>0.376</v>
      </c>
      <c r="F110" s="38"/>
      <c r="G110" s="38"/>
      <c r="H110" s="39">
        <v>499</v>
      </c>
      <c r="I110" s="38">
        <v>1.61</v>
      </c>
      <c r="J110" s="38">
        <f>E110*H110*I110</f>
        <v>302.07463999999999</v>
      </c>
      <c r="K110" s="43">
        <f t="shared" ref="K110:K118" si="32">J110*1.2*1.068*1.056*1.054*1.051</f>
        <v>452.87047787115603</v>
      </c>
      <c r="L110" s="84" t="s">
        <v>167</v>
      </c>
      <c r="M110" s="104"/>
    </row>
    <row r="111" spans="1:13" s="31" customFormat="1" ht="12.75" x14ac:dyDescent="0.2">
      <c r="A111" s="58"/>
      <c r="B111" s="48"/>
      <c r="C111" s="33"/>
      <c r="D111" s="38" t="s">
        <v>18</v>
      </c>
      <c r="E111" s="32">
        <v>0.376</v>
      </c>
      <c r="F111" s="38"/>
      <c r="G111" s="38"/>
      <c r="H111" s="39">
        <v>517</v>
      </c>
      <c r="I111" s="38"/>
      <c r="J111" s="38">
        <f>E111*H111</f>
        <v>194.392</v>
      </c>
      <c r="K111" s="43">
        <f t="shared" si="32"/>
        <v>291.43260067885797</v>
      </c>
      <c r="L111" s="84" t="s">
        <v>48</v>
      </c>
      <c r="M111" s="104"/>
    </row>
    <row r="112" spans="1:13" s="31" customFormat="1" ht="12.75" x14ac:dyDescent="0.2">
      <c r="A112" s="58"/>
      <c r="B112" s="48"/>
      <c r="C112" s="33"/>
      <c r="D112" s="38" t="s">
        <v>21</v>
      </c>
      <c r="E112" s="32">
        <v>0.39300000000000002</v>
      </c>
      <c r="F112" s="38"/>
      <c r="G112" s="38"/>
      <c r="H112" s="39">
        <v>358</v>
      </c>
      <c r="I112" s="38"/>
      <c r="J112" s="38">
        <f t="shared" ref="J112" si="33">E112*H112</f>
        <v>140.69400000000002</v>
      </c>
      <c r="K112" s="43">
        <f t="shared" si="32"/>
        <v>210.92852751096368</v>
      </c>
      <c r="L112" s="84" t="s">
        <v>63</v>
      </c>
      <c r="M112" s="104"/>
    </row>
    <row r="113" spans="1:13" s="31" customFormat="1" ht="12.75" x14ac:dyDescent="0.2">
      <c r="A113" s="58"/>
      <c r="B113" s="48"/>
      <c r="C113" s="33"/>
      <c r="D113" s="38" t="s">
        <v>30</v>
      </c>
      <c r="E113" s="40">
        <v>1</v>
      </c>
      <c r="F113" s="34"/>
      <c r="G113" s="34"/>
      <c r="H113" s="39">
        <v>165</v>
      </c>
      <c r="I113" s="38"/>
      <c r="J113" s="38">
        <f>E113*H113</f>
        <v>165</v>
      </c>
      <c r="K113" s="43">
        <f t="shared" si="32"/>
        <v>247.368096999936</v>
      </c>
      <c r="L113" s="41" t="s">
        <v>53</v>
      </c>
      <c r="M113" s="104"/>
    </row>
    <row r="114" spans="1:13" s="31" customFormat="1" ht="25.5" x14ac:dyDescent="0.2">
      <c r="A114" s="58">
        <v>23</v>
      </c>
      <c r="B114" s="47" t="s">
        <v>132</v>
      </c>
      <c r="C114" s="33" t="s">
        <v>133</v>
      </c>
      <c r="D114" s="19" t="s">
        <v>47</v>
      </c>
      <c r="E114" s="42"/>
      <c r="F114" s="43">
        <v>632.82000000000005</v>
      </c>
      <c r="G114" s="43"/>
      <c r="H114" s="43"/>
      <c r="I114" s="43"/>
      <c r="J114" s="43">
        <f>SUM(J115:J118)</f>
        <v>495.50804999999997</v>
      </c>
      <c r="K114" s="43">
        <f>SUM(K115:K118)</f>
        <v>742.86595985847964</v>
      </c>
      <c r="L114" s="44"/>
      <c r="M114" s="107" t="s">
        <v>12</v>
      </c>
    </row>
    <row r="115" spans="1:13" s="31" customFormat="1" ht="25.5" x14ac:dyDescent="0.2">
      <c r="A115" s="58"/>
      <c r="B115" s="48"/>
      <c r="C115" s="36"/>
      <c r="D115" s="38" t="s">
        <v>13</v>
      </c>
      <c r="E115" s="32">
        <v>0.19500000000000001</v>
      </c>
      <c r="F115" s="38"/>
      <c r="G115" s="38"/>
      <c r="H115" s="39">
        <v>499</v>
      </c>
      <c r="I115" s="38">
        <v>1.61</v>
      </c>
      <c r="J115" s="38">
        <f>E115*H115*I115</f>
        <v>156.66105000000002</v>
      </c>
      <c r="K115" s="43">
        <f t="shared" si="32"/>
        <v>234.86633825764744</v>
      </c>
      <c r="L115" s="84" t="s">
        <v>167</v>
      </c>
      <c r="M115" s="104"/>
    </row>
    <row r="116" spans="1:13" s="31" customFormat="1" ht="12.75" x14ac:dyDescent="0.2">
      <c r="A116" s="58"/>
      <c r="B116" s="48"/>
      <c r="C116" s="33"/>
      <c r="D116" s="38" t="s">
        <v>18</v>
      </c>
      <c r="E116" s="32">
        <v>0.19500000000000001</v>
      </c>
      <c r="F116" s="38"/>
      <c r="G116" s="38"/>
      <c r="H116" s="39">
        <v>517</v>
      </c>
      <c r="I116" s="38"/>
      <c r="J116" s="38">
        <f>E116*H116</f>
        <v>100.815</v>
      </c>
      <c r="K116" s="43">
        <f t="shared" si="32"/>
        <v>151.14190726696091</v>
      </c>
      <c r="L116" s="84" t="s">
        <v>48</v>
      </c>
      <c r="M116" s="104"/>
    </row>
    <row r="117" spans="1:13" s="31" customFormat="1" ht="12.75" x14ac:dyDescent="0.2">
      <c r="A117" s="58"/>
      <c r="B117" s="48"/>
      <c r="C117" s="33"/>
      <c r="D117" s="38" t="s">
        <v>21</v>
      </c>
      <c r="E117" s="32">
        <v>0.20399999999999999</v>
      </c>
      <c r="F117" s="38"/>
      <c r="G117" s="38"/>
      <c r="H117" s="39">
        <v>358</v>
      </c>
      <c r="I117" s="38"/>
      <c r="J117" s="38">
        <f t="shared" ref="J117" si="34">E117*H117</f>
        <v>73.031999999999996</v>
      </c>
      <c r="K117" s="43">
        <f t="shared" si="32"/>
        <v>109.48961733393531</v>
      </c>
      <c r="L117" s="84" t="s">
        <v>63</v>
      </c>
      <c r="M117" s="104"/>
    </row>
    <row r="118" spans="1:13" s="31" customFormat="1" ht="12.75" x14ac:dyDescent="0.2">
      <c r="A118" s="58"/>
      <c r="B118" s="48"/>
      <c r="C118" s="33"/>
      <c r="D118" s="38" t="s">
        <v>30</v>
      </c>
      <c r="E118" s="40">
        <v>1</v>
      </c>
      <c r="F118" s="34"/>
      <c r="G118" s="34"/>
      <c r="H118" s="39">
        <v>165</v>
      </c>
      <c r="I118" s="38"/>
      <c r="J118" s="38">
        <f>E118*H118</f>
        <v>165</v>
      </c>
      <c r="K118" s="43">
        <f t="shared" si="32"/>
        <v>247.368096999936</v>
      </c>
      <c r="L118" s="41" t="s">
        <v>53</v>
      </c>
      <c r="M118" s="104"/>
    </row>
    <row r="119" spans="1:13" s="31" customFormat="1" ht="25.5" x14ac:dyDescent="0.2">
      <c r="A119" s="58">
        <v>24</v>
      </c>
      <c r="B119" s="47" t="s">
        <v>134</v>
      </c>
      <c r="C119" s="33" t="s">
        <v>135</v>
      </c>
      <c r="D119" s="19" t="s">
        <v>82</v>
      </c>
      <c r="E119" s="42"/>
      <c r="F119" s="43">
        <v>342.25</v>
      </c>
      <c r="G119" s="43"/>
      <c r="H119" s="43"/>
      <c r="I119" s="43"/>
      <c r="J119" s="43">
        <f>SUM(J120:J123)</f>
        <v>404.61966999999999</v>
      </c>
      <c r="K119" s="43">
        <f>SUM(K120:K123)</f>
        <v>485.54360399999996</v>
      </c>
      <c r="L119" s="44"/>
      <c r="M119" s="107" t="s">
        <v>12</v>
      </c>
    </row>
    <row r="120" spans="1:13" s="31" customFormat="1" ht="27" customHeight="1" x14ac:dyDescent="0.2">
      <c r="A120" s="58"/>
      <c r="B120" s="48"/>
      <c r="C120" s="36"/>
      <c r="D120" s="38" t="s">
        <v>13</v>
      </c>
      <c r="E120" s="32">
        <v>0.153</v>
      </c>
      <c r="F120" s="38"/>
      <c r="G120" s="38"/>
      <c r="H120" s="39">
        <v>499</v>
      </c>
      <c r="I120" s="38">
        <v>1.61</v>
      </c>
      <c r="J120" s="38">
        <f>E120*H120*I120</f>
        <v>122.91866999999999</v>
      </c>
      <c r="K120" s="43">
        <f t="shared" ref="K120:K123" si="35">J120*1.2</f>
        <v>147.50240399999998</v>
      </c>
      <c r="L120" s="84" t="s">
        <v>167</v>
      </c>
      <c r="M120" s="104"/>
    </row>
    <row r="121" spans="1:13" s="31" customFormat="1" ht="12.75" x14ac:dyDescent="0.2">
      <c r="A121" s="58"/>
      <c r="B121" s="48"/>
      <c r="C121" s="33"/>
      <c r="D121" s="38" t="s">
        <v>18</v>
      </c>
      <c r="E121" s="32">
        <v>0.153</v>
      </c>
      <c r="F121" s="38"/>
      <c r="G121" s="38"/>
      <c r="H121" s="39">
        <v>517</v>
      </c>
      <c r="I121" s="38"/>
      <c r="J121" s="38">
        <f>E121*H121</f>
        <v>79.100999999999999</v>
      </c>
      <c r="K121" s="43">
        <f t="shared" si="35"/>
        <v>94.921199999999999</v>
      </c>
      <c r="L121" s="84" t="s">
        <v>48</v>
      </c>
      <c r="M121" s="104"/>
    </row>
    <row r="122" spans="1:13" s="31" customFormat="1" ht="12.75" x14ac:dyDescent="0.2">
      <c r="A122" s="58"/>
      <c r="B122" s="48"/>
      <c r="C122" s="33"/>
      <c r="D122" s="38" t="s">
        <v>21</v>
      </c>
      <c r="E122" s="32">
        <v>0.16</v>
      </c>
      <c r="F122" s="38"/>
      <c r="G122" s="38"/>
      <c r="H122" s="39">
        <v>235</v>
      </c>
      <c r="I122" s="38"/>
      <c r="J122" s="38">
        <f t="shared" ref="J122" si="36">E122*H122</f>
        <v>37.6</v>
      </c>
      <c r="K122" s="43">
        <f t="shared" si="35"/>
        <v>45.12</v>
      </c>
      <c r="L122" s="84" t="s">
        <v>83</v>
      </c>
      <c r="M122" s="104"/>
    </row>
    <row r="123" spans="1:13" s="31" customFormat="1" ht="12.75" x14ac:dyDescent="0.2">
      <c r="A123" s="58"/>
      <c r="B123" s="48"/>
      <c r="C123" s="33"/>
      <c r="D123" s="38" t="s">
        <v>30</v>
      </c>
      <c r="E123" s="40">
        <v>1</v>
      </c>
      <c r="F123" s="34"/>
      <c r="G123" s="34"/>
      <c r="H123" s="39">
        <v>165</v>
      </c>
      <c r="I123" s="38"/>
      <c r="J123" s="38">
        <f>E123*H123</f>
        <v>165</v>
      </c>
      <c r="K123" s="38">
        <f t="shared" si="35"/>
        <v>198</v>
      </c>
      <c r="L123" s="41" t="s">
        <v>53</v>
      </c>
      <c r="M123" s="104"/>
    </row>
    <row r="124" spans="1:13" s="31" customFormat="1" ht="25.5" x14ac:dyDescent="0.2">
      <c r="A124" s="58">
        <v>25</v>
      </c>
      <c r="B124" s="47" t="s">
        <v>136</v>
      </c>
      <c r="C124" s="33" t="s">
        <v>137</v>
      </c>
      <c r="D124" s="19" t="s">
        <v>50</v>
      </c>
      <c r="E124" s="42"/>
      <c r="F124" s="43">
        <v>431.74</v>
      </c>
      <c r="G124" s="43"/>
      <c r="H124" s="43"/>
      <c r="I124" s="43"/>
      <c r="J124" s="43">
        <f>SUM(J125:J128)</f>
        <v>288.04764</v>
      </c>
      <c r="K124" s="43">
        <f>SUM(K125:K128)</f>
        <v>431.84119122498578</v>
      </c>
      <c r="L124" s="44"/>
      <c r="M124" s="107" t="s">
        <v>12</v>
      </c>
    </row>
    <row r="125" spans="1:13" s="31" customFormat="1" ht="27" customHeight="1" x14ac:dyDescent="0.2">
      <c r="A125" s="58"/>
      <c r="B125" s="48"/>
      <c r="C125" s="36"/>
      <c r="D125" s="38" t="s">
        <v>13</v>
      </c>
      <c r="E125" s="32">
        <v>7.5999999999999998E-2</v>
      </c>
      <c r="F125" s="38"/>
      <c r="G125" s="38"/>
      <c r="H125" s="39">
        <v>499</v>
      </c>
      <c r="I125" s="38">
        <v>1.61</v>
      </c>
      <c r="J125" s="38">
        <f>E125*H125*I125</f>
        <v>61.057640000000006</v>
      </c>
      <c r="K125" s="43">
        <f t="shared" ref="K125:K128" si="37">J125*1.2*1.068*1.056*1.054*1.051</f>
        <v>91.537649782467739</v>
      </c>
      <c r="L125" s="84" t="s">
        <v>167</v>
      </c>
      <c r="M125" s="104"/>
    </row>
    <row r="126" spans="1:13" s="31" customFormat="1" ht="12.75" x14ac:dyDescent="0.2">
      <c r="A126" s="58"/>
      <c r="B126" s="48"/>
      <c r="C126" s="33"/>
      <c r="D126" s="38" t="s">
        <v>18</v>
      </c>
      <c r="E126" s="32">
        <v>7.5999999999999998E-2</v>
      </c>
      <c r="F126" s="38"/>
      <c r="G126" s="38"/>
      <c r="H126" s="39">
        <v>517</v>
      </c>
      <c r="I126" s="38"/>
      <c r="J126" s="38">
        <f>E126*H126</f>
        <v>39.292000000000002</v>
      </c>
      <c r="K126" s="43">
        <f t="shared" si="37"/>
        <v>58.906589498918095</v>
      </c>
      <c r="L126" s="84" t="s">
        <v>48</v>
      </c>
      <c r="M126" s="104"/>
    </row>
    <row r="127" spans="1:13" s="31" customFormat="1" ht="12.75" x14ac:dyDescent="0.2">
      <c r="A127" s="58"/>
      <c r="B127" s="48"/>
      <c r="C127" s="33"/>
      <c r="D127" s="38" t="s">
        <v>21</v>
      </c>
      <c r="E127" s="32">
        <v>7.8E-2</v>
      </c>
      <c r="F127" s="38"/>
      <c r="G127" s="38"/>
      <c r="H127" s="39">
        <v>291</v>
      </c>
      <c r="I127" s="38"/>
      <c r="J127" s="38">
        <f t="shared" ref="J127" si="38">E127*H127</f>
        <v>22.698</v>
      </c>
      <c r="K127" s="43">
        <f t="shared" si="37"/>
        <v>34.02885494366393</v>
      </c>
      <c r="L127" s="84" t="s">
        <v>51</v>
      </c>
      <c r="M127" s="104"/>
    </row>
    <row r="128" spans="1:13" s="31" customFormat="1" ht="12.75" x14ac:dyDescent="0.2">
      <c r="A128" s="58"/>
      <c r="B128" s="48"/>
      <c r="C128" s="33"/>
      <c r="D128" s="38" t="s">
        <v>30</v>
      </c>
      <c r="E128" s="40">
        <v>1</v>
      </c>
      <c r="F128" s="34"/>
      <c r="G128" s="34"/>
      <c r="H128" s="39">
        <v>165</v>
      </c>
      <c r="I128" s="38"/>
      <c r="J128" s="38">
        <f>E128*H128</f>
        <v>165</v>
      </c>
      <c r="K128" s="43">
        <f t="shared" si="37"/>
        <v>247.368096999936</v>
      </c>
      <c r="L128" s="41" t="s">
        <v>53</v>
      </c>
      <c r="M128" s="104"/>
    </row>
    <row r="129" spans="1:13" s="31" customFormat="1" ht="30.75" customHeight="1" x14ac:dyDescent="0.2">
      <c r="A129" s="58">
        <v>26</v>
      </c>
      <c r="B129" s="47" t="s">
        <v>138</v>
      </c>
      <c r="C129" s="33" t="s">
        <v>139</v>
      </c>
      <c r="D129" s="19" t="s">
        <v>50</v>
      </c>
      <c r="E129" s="42"/>
      <c r="F129" s="43">
        <v>312.33</v>
      </c>
      <c r="G129" s="43"/>
      <c r="H129" s="43"/>
      <c r="I129" s="43"/>
      <c r="J129" s="43">
        <f>SUM(J130:J133)</f>
        <v>298.00698</v>
      </c>
      <c r="K129" s="43">
        <f>SUM(K130:K133)</f>
        <v>357.60837600000002</v>
      </c>
      <c r="L129" s="44"/>
      <c r="M129" s="107" t="s">
        <v>12</v>
      </c>
    </row>
    <row r="130" spans="1:13" s="31" customFormat="1" ht="27" customHeight="1" x14ac:dyDescent="0.2">
      <c r="A130" s="58"/>
      <c r="B130" s="48"/>
      <c r="C130" s="36"/>
      <c r="D130" s="38" t="s">
        <v>13</v>
      </c>
      <c r="E130" s="32">
        <v>8.2000000000000003E-2</v>
      </c>
      <c r="F130" s="38"/>
      <c r="G130" s="38"/>
      <c r="H130" s="39">
        <v>499</v>
      </c>
      <c r="I130" s="38">
        <v>1.61</v>
      </c>
      <c r="J130" s="38">
        <f>E130*H130*I130</f>
        <v>65.877980000000008</v>
      </c>
      <c r="K130" s="43">
        <f t="shared" ref="K130:K133" si="39">J130*1.2</f>
        <v>79.053576000000007</v>
      </c>
      <c r="L130" s="84" t="s">
        <v>167</v>
      </c>
      <c r="M130" s="104"/>
    </row>
    <row r="131" spans="1:13" s="31" customFormat="1" ht="12.75" x14ac:dyDescent="0.2">
      <c r="A131" s="58"/>
      <c r="B131" s="48"/>
      <c r="C131" s="33"/>
      <c r="D131" s="38" t="s">
        <v>18</v>
      </c>
      <c r="E131" s="32">
        <v>8.2000000000000003E-2</v>
      </c>
      <c r="F131" s="38"/>
      <c r="G131" s="38"/>
      <c r="H131" s="39">
        <v>517</v>
      </c>
      <c r="I131" s="38"/>
      <c r="J131" s="38">
        <f>E131*H131</f>
        <v>42.393999999999998</v>
      </c>
      <c r="K131" s="43">
        <f t="shared" si="39"/>
        <v>50.872799999999998</v>
      </c>
      <c r="L131" s="84" t="s">
        <v>48</v>
      </c>
      <c r="M131" s="104"/>
    </row>
    <row r="132" spans="1:13" s="31" customFormat="1" ht="12.75" x14ac:dyDescent="0.2">
      <c r="A132" s="58"/>
      <c r="B132" s="48"/>
      <c r="C132" s="33"/>
      <c r="D132" s="38" t="s">
        <v>21</v>
      </c>
      <c r="E132" s="32">
        <v>8.5000000000000006E-2</v>
      </c>
      <c r="F132" s="38"/>
      <c r="G132" s="38"/>
      <c r="H132" s="39">
        <v>291</v>
      </c>
      <c r="I132" s="38"/>
      <c r="J132" s="38">
        <f t="shared" ref="J132" si="40">E132*H132</f>
        <v>24.735000000000003</v>
      </c>
      <c r="K132" s="43">
        <f t="shared" si="39"/>
        <v>29.682000000000002</v>
      </c>
      <c r="L132" s="84" t="s">
        <v>51</v>
      </c>
      <c r="M132" s="104"/>
    </row>
    <row r="133" spans="1:13" s="31" customFormat="1" ht="12.75" x14ac:dyDescent="0.2">
      <c r="A133" s="58"/>
      <c r="B133" s="48"/>
      <c r="C133" s="33"/>
      <c r="D133" s="38" t="s">
        <v>30</v>
      </c>
      <c r="E133" s="40">
        <v>1</v>
      </c>
      <c r="F133" s="34"/>
      <c r="G133" s="34"/>
      <c r="H133" s="39">
        <v>165</v>
      </c>
      <c r="I133" s="38"/>
      <c r="J133" s="38">
        <f>E133*H133</f>
        <v>165</v>
      </c>
      <c r="K133" s="38">
        <f t="shared" si="39"/>
        <v>198</v>
      </c>
      <c r="L133" s="41" t="s">
        <v>53</v>
      </c>
      <c r="M133" s="104"/>
    </row>
    <row r="134" spans="1:13" s="31" customFormat="1" ht="30.75" customHeight="1" x14ac:dyDescent="0.2">
      <c r="A134" s="58">
        <v>27</v>
      </c>
      <c r="B134" s="79" t="s">
        <v>178</v>
      </c>
      <c r="C134" s="78" t="s">
        <v>177</v>
      </c>
      <c r="D134" s="19" t="s">
        <v>82</v>
      </c>
      <c r="E134" s="42"/>
      <c r="F134" s="43">
        <v>208.31</v>
      </c>
      <c r="G134" s="43"/>
      <c r="H134" s="43"/>
      <c r="I134" s="43"/>
      <c r="J134" s="43">
        <f>SUM(J135:J138)</f>
        <v>202.56435999999999</v>
      </c>
      <c r="K134" s="43">
        <f>SUM(K135:K138)</f>
        <v>243.07723199999998</v>
      </c>
      <c r="L134" s="44"/>
      <c r="M134" s="107" t="s">
        <v>12</v>
      </c>
    </row>
    <row r="135" spans="1:13" s="31" customFormat="1" ht="27" customHeight="1" x14ac:dyDescent="0.2">
      <c r="A135" s="58"/>
      <c r="B135" s="48"/>
      <c r="C135" s="36"/>
      <c r="D135" s="38" t="s">
        <v>13</v>
      </c>
      <c r="E135" s="32">
        <v>2.4E-2</v>
      </c>
      <c r="F135" s="38"/>
      <c r="G135" s="38"/>
      <c r="H135" s="39">
        <v>499</v>
      </c>
      <c r="I135" s="38">
        <v>1.61</v>
      </c>
      <c r="J135" s="38">
        <f>E135*H135*I135</f>
        <v>19.281360000000003</v>
      </c>
      <c r="K135" s="43">
        <f t="shared" ref="K135:K138" si="41">J135*1.2</f>
        <v>23.137632000000004</v>
      </c>
      <c r="L135" s="84" t="s">
        <v>167</v>
      </c>
      <c r="M135" s="104"/>
    </row>
    <row r="136" spans="1:13" s="31" customFormat="1" ht="12.75" x14ac:dyDescent="0.2">
      <c r="A136" s="58"/>
      <c r="B136" s="48"/>
      <c r="C136" s="33"/>
      <c r="D136" s="38" t="s">
        <v>18</v>
      </c>
      <c r="E136" s="32">
        <v>2.4E-2</v>
      </c>
      <c r="F136" s="38"/>
      <c r="G136" s="38"/>
      <c r="H136" s="39">
        <v>517</v>
      </c>
      <c r="I136" s="38"/>
      <c r="J136" s="38">
        <f>E136*H136</f>
        <v>12.407999999999999</v>
      </c>
      <c r="K136" s="43">
        <f t="shared" si="41"/>
        <v>14.889599999999998</v>
      </c>
      <c r="L136" s="84" t="s">
        <v>48</v>
      </c>
      <c r="M136" s="104"/>
    </row>
    <row r="137" spans="1:13" s="31" customFormat="1" ht="12.75" x14ac:dyDescent="0.2">
      <c r="A137" s="58"/>
      <c r="B137" s="48"/>
      <c r="C137" s="33"/>
      <c r="D137" s="38" t="s">
        <v>21</v>
      </c>
      <c r="E137" s="32">
        <v>2.5000000000000001E-2</v>
      </c>
      <c r="F137" s="38"/>
      <c r="G137" s="38"/>
      <c r="H137" s="39">
        <v>235</v>
      </c>
      <c r="I137" s="38"/>
      <c r="J137" s="38">
        <f t="shared" ref="J137" si="42">E137*H137</f>
        <v>5.875</v>
      </c>
      <c r="K137" s="43">
        <f t="shared" si="41"/>
        <v>7.05</v>
      </c>
      <c r="L137" s="84" t="s">
        <v>83</v>
      </c>
      <c r="M137" s="104"/>
    </row>
    <row r="138" spans="1:13" s="31" customFormat="1" ht="12.75" x14ac:dyDescent="0.2">
      <c r="A138" s="58"/>
      <c r="B138" s="48"/>
      <c r="C138" s="33"/>
      <c r="D138" s="38" t="s">
        <v>30</v>
      </c>
      <c r="E138" s="40">
        <v>1</v>
      </c>
      <c r="F138" s="34"/>
      <c r="G138" s="34"/>
      <c r="H138" s="39">
        <v>165</v>
      </c>
      <c r="I138" s="38"/>
      <c r="J138" s="38">
        <f>E138*H138</f>
        <v>165</v>
      </c>
      <c r="K138" s="38">
        <f t="shared" si="41"/>
        <v>198</v>
      </c>
      <c r="L138" s="41" t="s">
        <v>53</v>
      </c>
      <c r="M138" s="104"/>
    </row>
    <row r="139" spans="1:13" s="31" customFormat="1" ht="25.5" x14ac:dyDescent="0.2">
      <c r="A139" s="58">
        <v>28</v>
      </c>
      <c r="B139" s="79" t="s">
        <v>180</v>
      </c>
      <c r="C139" s="78" t="s">
        <v>179</v>
      </c>
      <c r="D139" s="19" t="s">
        <v>47</v>
      </c>
      <c r="E139" s="42"/>
      <c r="F139" s="43">
        <v>949.63</v>
      </c>
      <c r="G139" s="43"/>
      <c r="H139" s="43"/>
      <c r="I139" s="43"/>
      <c r="J139" s="43">
        <f>SUM(J140:J143)</f>
        <v>729.27386999999999</v>
      </c>
      <c r="K139" s="43">
        <f>SUM(K140:K143)</f>
        <v>1093.3278146283558</v>
      </c>
      <c r="L139" s="44"/>
      <c r="M139" s="107" t="s">
        <v>12</v>
      </c>
    </row>
    <row r="140" spans="1:13" s="31" customFormat="1" ht="25.5" x14ac:dyDescent="0.2">
      <c r="A140" s="58"/>
      <c r="B140" s="48"/>
      <c r="C140" s="36"/>
      <c r="D140" s="38" t="s">
        <v>13</v>
      </c>
      <c r="E140" s="32">
        <v>0.33300000000000002</v>
      </c>
      <c r="F140" s="38"/>
      <c r="G140" s="38"/>
      <c r="H140" s="39">
        <v>499</v>
      </c>
      <c r="I140" s="38">
        <v>1.61</v>
      </c>
      <c r="J140" s="38">
        <f>E140*H140*I140</f>
        <v>267.52887000000004</v>
      </c>
      <c r="K140" s="43">
        <f t="shared" ref="K140:K143" si="43">J140*1.2*1.068*1.056*1.054*1.051</f>
        <v>401.07943917844409</v>
      </c>
      <c r="L140" s="84" t="s">
        <v>167</v>
      </c>
      <c r="M140" s="104"/>
    </row>
    <row r="141" spans="1:13" s="31" customFormat="1" ht="12.75" x14ac:dyDescent="0.2">
      <c r="A141" s="58"/>
      <c r="B141" s="48"/>
      <c r="C141" s="33"/>
      <c r="D141" s="38" t="s">
        <v>18</v>
      </c>
      <c r="E141" s="32">
        <v>0.33300000000000002</v>
      </c>
      <c r="F141" s="38"/>
      <c r="G141" s="38"/>
      <c r="H141" s="39">
        <v>517</v>
      </c>
      <c r="I141" s="38"/>
      <c r="J141" s="38">
        <f>E141*H141</f>
        <v>172.161</v>
      </c>
      <c r="K141" s="43">
        <f t="shared" si="43"/>
        <v>258.10387240973324</v>
      </c>
      <c r="L141" s="84" t="s">
        <v>48</v>
      </c>
      <c r="M141" s="104"/>
    </row>
    <row r="142" spans="1:13" s="31" customFormat="1" ht="12.75" x14ac:dyDescent="0.2">
      <c r="A142" s="58"/>
      <c r="B142" s="48"/>
      <c r="C142" s="33"/>
      <c r="D142" s="38" t="s">
        <v>21</v>
      </c>
      <c r="E142" s="32">
        <v>0.34799999999999998</v>
      </c>
      <c r="F142" s="38"/>
      <c r="G142" s="38"/>
      <c r="H142" s="39">
        <v>358</v>
      </c>
      <c r="I142" s="38"/>
      <c r="J142" s="38">
        <f t="shared" ref="J142" si="44">E142*H142</f>
        <v>124.58399999999999</v>
      </c>
      <c r="K142" s="43">
        <f t="shared" si="43"/>
        <v>186.77640604024256</v>
      </c>
      <c r="L142" s="84" t="s">
        <v>63</v>
      </c>
      <c r="M142" s="104"/>
    </row>
    <row r="143" spans="1:13" s="31" customFormat="1" ht="13.5" thickBot="1" x14ac:dyDescent="0.25">
      <c r="A143" s="58"/>
      <c r="B143" s="48"/>
      <c r="C143" s="33"/>
      <c r="D143" s="38" t="s">
        <v>30</v>
      </c>
      <c r="E143" s="40">
        <v>1</v>
      </c>
      <c r="F143" s="34"/>
      <c r="G143" s="34"/>
      <c r="H143" s="39">
        <v>165</v>
      </c>
      <c r="I143" s="38"/>
      <c r="J143" s="38">
        <f>E143*H143</f>
        <v>165</v>
      </c>
      <c r="K143" s="43">
        <f t="shared" si="43"/>
        <v>247.368096999936</v>
      </c>
      <c r="L143" s="41" t="s">
        <v>53</v>
      </c>
      <c r="M143" s="104"/>
    </row>
    <row r="144" spans="1:13" s="31" customFormat="1" ht="24.75" customHeight="1" thickBot="1" x14ac:dyDescent="0.25">
      <c r="A144" s="54"/>
      <c r="B144" s="45"/>
      <c r="C144" s="30" t="s">
        <v>93</v>
      </c>
      <c r="D144" s="45"/>
      <c r="E144" s="45"/>
      <c r="F144" s="45"/>
      <c r="G144" s="45"/>
      <c r="H144" s="45"/>
      <c r="I144" s="45"/>
      <c r="J144" s="45"/>
      <c r="K144" s="45"/>
      <c r="L144" s="45"/>
      <c r="M144" s="46"/>
    </row>
    <row r="145" spans="1:13" s="31" customFormat="1" ht="12.75" x14ac:dyDescent="0.2">
      <c r="A145" s="58">
        <v>29</v>
      </c>
      <c r="B145" s="47" t="s">
        <v>94</v>
      </c>
      <c r="C145" s="33" t="s">
        <v>95</v>
      </c>
      <c r="D145" s="19" t="s">
        <v>181</v>
      </c>
      <c r="E145" s="42"/>
      <c r="F145" s="43">
        <v>866.88</v>
      </c>
      <c r="G145" s="43"/>
      <c r="H145" s="43"/>
      <c r="I145" s="43"/>
      <c r="J145" s="43">
        <f>SUM(J146:J148)</f>
        <v>1228.7072000000001</v>
      </c>
      <c r="K145" s="43">
        <f>SUM(K146:K148)</f>
        <v>1474.4486400000001</v>
      </c>
      <c r="L145" s="44"/>
      <c r="M145" s="107" t="s">
        <v>12</v>
      </c>
    </row>
    <row r="146" spans="1:13" s="31" customFormat="1" ht="25.5" x14ac:dyDescent="0.2">
      <c r="A146" s="58"/>
      <c r="B146" s="48"/>
      <c r="C146" s="36"/>
      <c r="D146" s="38" t="s">
        <v>28</v>
      </c>
      <c r="E146" s="32">
        <v>0.33</v>
      </c>
      <c r="F146" s="38"/>
      <c r="G146" s="38"/>
      <c r="H146" s="38">
        <v>448</v>
      </c>
      <c r="I146" s="38">
        <v>1.08</v>
      </c>
      <c r="J146" s="38">
        <f>H146*E146*I146</f>
        <v>159.66720000000001</v>
      </c>
      <c r="K146" s="43">
        <f t="shared" ref="K146:K148" si="45">J146*1.2</f>
        <v>191.60064</v>
      </c>
      <c r="L146" s="84" t="s">
        <v>182</v>
      </c>
      <c r="M146" s="104"/>
    </row>
    <row r="147" spans="1:13" s="31" customFormat="1" ht="25.5" x14ac:dyDescent="0.2">
      <c r="A147" s="58"/>
      <c r="B147" s="48"/>
      <c r="C147" s="33"/>
      <c r="D147" s="37" t="s">
        <v>29</v>
      </c>
      <c r="E147" s="32">
        <v>0.33</v>
      </c>
      <c r="F147" s="38"/>
      <c r="G147" s="38"/>
      <c r="H147" s="38">
        <v>1388</v>
      </c>
      <c r="I147" s="38"/>
      <c r="J147" s="38">
        <f t="shared" ref="J147" si="46">H147*E147</f>
        <v>458.04</v>
      </c>
      <c r="K147" s="43">
        <f t="shared" si="45"/>
        <v>549.64800000000002</v>
      </c>
      <c r="L147" s="41" t="s">
        <v>36</v>
      </c>
      <c r="M147" s="104"/>
    </row>
    <row r="148" spans="1:13" s="31" customFormat="1" ht="26.25" thickBot="1" x14ac:dyDescent="0.25">
      <c r="A148" s="58"/>
      <c r="B148" s="48"/>
      <c r="C148" s="33"/>
      <c r="D148" s="37" t="s">
        <v>32</v>
      </c>
      <c r="E148" s="32">
        <v>0.33</v>
      </c>
      <c r="F148" s="38"/>
      <c r="G148" s="38"/>
      <c r="H148" s="38">
        <v>611</v>
      </c>
      <c r="I148" s="38"/>
      <c r="J148" s="38">
        <v>611</v>
      </c>
      <c r="K148" s="43">
        <f t="shared" si="45"/>
        <v>733.19999999999993</v>
      </c>
      <c r="L148" s="41" t="s">
        <v>3</v>
      </c>
      <c r="M148" s="104"/>
    </row>
    <row r="149" spans="1:13" ht="24.75" customHeight="1" thickBot="1" x14ac:dyDescent="0.25">
      <c r="A149" s="54"/>
      <c r="B149" s="45"/>
      <c r="C149" s="30" t="s">
        <v>65</v>
      </c>
      <c r="D149" s="45"/>
      <c r="E149" s="45"/>
      <c r="F149" s="45"/>
      <c r="G149" s="45"/>
      <c r="H149" s="45"/>
      <c r="I149" s="45"/>
      <c r="J149" s="45"/>
      <c r="K149" s="45"/>
      <c r="L149" s="45"/>
      <c r="M149" s="46"/>
    </row>
    <row r="150" spans="1:13" ht="38.25" x14ac:dyDescent="0.2">
      <c r="A150" s="58">
        <v>30</v>
      </c>
      <c r="B150" s="47" t="s">
        <v>75</v>
      </c>
      <c r="C150" s="33" t="s">
        <v>58</v>
      </c>
      <c r="D150" s="42" t="s">
        <v>6</v>
      </c>
      <c r="E150" s="44">
        <v>1</v>
      </c>
      <c r="F150" s="43">
        <v>5574.95</v>
      </c>
      <c r="G150" s="43"/>
      <c r="H150" s="43">
        <v>5721</v>
      </c>
      <c r="I150" s="43">
        <v>1.06</v>
      </c>
      <c r="J150" s="43">
        <f>H150*E150*I150</f>
        <v>6064.26</v>
      </c>
      <c r="K150" s="43">
        <f>J150*1.2</f>
        <v>7277.1120000000001</v>
      </c>
      <c r="L150" s="77" t="s">
        <v>45</v>
      </c>
      <c r="M150" s="21" t="s">
        <v>12</v>
      </c>
    </row>
    <row r="151" spans="1:13" s="4" customFormat="1" ht="21.75" customHeight="1" x14ac:dyDescent="0.2">
      <c r="A151" s="58">
        <v>31</v>
      </c>
      <c r="B151" s="47" t="s">
        <v>76</v>
      </c>
      <c r="C151" s="33" t="s">
        <v>59</v>
      </c>
      <c r="D151" s="37"/>
      <c r="E151" s="41"/>
      <c r="F151" s="38">
        <v>2376.2600000000002</v>
      </c>
      <c r="G151" s="11"/>
      <c r="H151" s="11"/>
      <c r="I151" s="12"/>
      <c r="J151" s="38">
        <f>SUM(J152:J153)</f>
        <v>4158.82</v>
      </c>
      <c r="K151" s="38">
        <f>SUM(K152:K153)</f>
        <v>4990.5839999999998</v>
      </c>
      <c r="L151" s="13"/>
      <c r="M151" s="105" t="s">
        <v>12</v>
      </c>
    </row>
    <row r="152" spans="1:13" s="4" customFormat="1" ht="38.25" x14ac:dyDescent="0.2">
      <c r="A152" s="58"/>
      <c r="B152" s="48"/>
      <c r="C152" s="15"/>
      <c r="D152" s="37" t="s">
        <v>54</v>
      </c>
      <c r="E152" s="41">
        <v>2</v>
      </c>
      <c r="F152" s="38"/>
      <c r="G152" s="38"/>
      <c r="H152" s="38">
        <v>1663</v>
      </c>
      <c r="I152" s="41">
        <v>1.07</v>
      </c>
      <c r="J152" s="38">
        <f>E152*H152*I152</f>
        <v>3558.82</v>
      </c>
      <c r="K152" s="38">
        <f>J152*1.2</f>
        <v>4270.5839999999998</v>
      </c>
      <c r="L152" s="84" t="s">
        <v>55</v>
      </c>
      <c r="M152" s="106"/>
    </row>
    <row r="153" spans="1:13" s="4" customFormat="1" ht="12.75" x14ac:dyDescent="0.2">
      <c r="A153" s="58"/>
      <c r="B153" s="48"/>
      <c r="C153" s="15"/>
      <c r="D153" s="38" t="s">
        <v>31</v>
      </c>
      <c r="E153" s="41">
        <v>2</v>
      </c>
      <c r="F153" s="38"/>
      <c r="G153" s="38"/>
      <c r="H153" s="38">
        <v>300</v>
      </c>
      <c r="I153" s="41"/>
      <c r="J153" s="38">
        <f>E153*H153</f>
        <v>600</v>
      </c>
      <c r="K153" s="38">
        <f>J153*1.2</f>
        <v>720</v>
      </c>
      <c r="L153" s="84" t="s">
        <v>27</v>
      </c>
      <c r="M153" s="107"/>
    </row>
    <row r="154" spans="1:13" ht="25.5" x14ac:dyDescent="0.2">
      <c r="A154" s="58">
        <v>32</v>
      </c>
      <c r="B154" s="47" t="s">
        <v>77</v>
      </c>
      <c r="C154" s="36" t="s">
        <v>60</v>
      </c>
      <c r="D154" s="19" t="s">
        <v>183</v>
      </c>
      <c r="E154" s="29"/>
      <c r="F154" s="43">
        <v>819.18</v>
      </c>
      <c r="G154" s="43"/>
      <c r="H154" s="43"/>
      <c r="I154" s="43"/>
      <c r="J154" s="43">
        <f>SUM(J155:J160)</f>
        <v>1113.27286</v>
      </c>
      <c r="K154" s="43">
        <f>SUM(K155:K160)</f>
        <v>1335.927432</v>
      </c>
      <c r="L154" s="44"/>
      <c r="M154" s="107" t="s">
        <v>12</v>
      </c>
    </row>
    <row r="155" spans="1:13" s="4" customFormat="1" ht="25.5" x14ac:dyDescent="0.2">
      <c r="A155" s="58"/>
      <c r="B155" s="48"/>
      <c r="C155" s="3"/>
      <c r="D155" s="38" t="s">
        <v>13</v>
      </c>
      <c r="E155" s="32">
        <v>1.4999999999999999E-2</v>
      </c>
      <c r="F155" s="38"/>
      <c r="G155" s="38"/>
      <c r="H155" s="39">
        <v>767</v>
      </c>
      <c r="I155" s="38">
        <v>1.38</v>
      </c>
      <c r="J155" s="38">
        <f>E155*H155*I155</f>
        <v>15.876899999999997</v>
      </c>
      <c r="K155" s="38">
        <f>J155*1.2</f>
        <v>19.052279999999996</v>
      </c>
      <c r="L155" s="84" t="s">
        <v>16</v>
      </c>
      <c r="M155" s="107"/>
    </row>
    <row r="156" spans="1:13" s="4" customFormat="1" ht="12.75" x14ac:dyDescent="0.2">
      <c r="A156" s="58"/>
      <c r="B156" s="48"/>
      <c r="C156" s="3"/>
      <c r="D156" s="38" t="s">
        <v>18</v>
      </c>
      <c r="E156" s="32">
        <v>1.4999999999999999E-2</v>
      </c>
      <c r="F156" s="38"/>
      <c r="G156" s="38"/>
      <c r="H156" s="39">
        <v>699</v>
      </c>
      <c r="I156" s="38"/>
      <c r="J156" s="38">
        <f>E156*H156</f>
        <v>10.484999999999999</v>
      </c>
      <c r="K156" s="38">
        <f>J156*1.2</f>
        <v>12.581999999999999</v>
      </c>
      <c r="L156" s="84" t="s">
        <v>20</v>
      </c>
      <c r="M156" s="107"/>
    </row>
    <row r="157" spans="1:13" s="4" customFormat="1" ht="12.75" x14ac:dyDescent="0.2">
      <c r="A157" s="58"/>
      <c r="B157" s="48"/>
      <c r="C157" s="3"/>
      <c r="D157" s="38" t="s">
        <v>21</v>
      </c>
      <c r="E157" s="32">
        <v>4.4999999999999998E-2</v>
      </c>
      <c r="F157" s="38"/>
      <c r="G157" s="38"/>
      <c r="H157" s="39">
        <v>431</v>
      </c>
      <c r="I157" s="38"/>
      <c r="J157" s="38">
        <f t="shared" ref="J157" si="47">E157*H157</f>
        <v>19.395</v>
      </c>
      <c r="K157" s="38">
        <f>J157*1.2</f>
        <v>23.273999999999997</v>
      </c>
      <c r="L157" s="84" t="s">
        <v>24</v>
      </c>
      <c r="M157" s="107"/>
    </row>
    <row r="158" spans="1:13" ht="25.5" x14ac:dyDescent="0.2">
      <c r="A158" s="58"/>
      <c r="B158" s="48"/>
      <c r="C158" s="33"/>
      <c r="D158" s="38" t="s">
        <v>28</v>
      </c>
      <c r="E158" s="32">
        <v>0.10100000000000001</v>
      </c>
      <c r="F158" s="38"/>
      <c r="G158" s="38"/>
      <c r="H158" s="38">
        <v>2037</v>
      </c>
      <c r="I158" s="38">
        <v>1.08</v>
      </c>
      <c r="J158" s="38">
        <f>H158*E158*I158</f>
        <v>222.19596000000004</v>
      </c>
      <c r="K158" s="38">
        <f t="shared" ref="K158:K160" si="48">J158*1.2</f>
        <v>266.63515200000006</v>
      </c>
      <c r="L158" s="84" t="s">
        <v>37</v>
      </c>
      <c r="M158" s="104"/>
    </row>
    <row r="159" spans="1:13" ht="25.5" x14ac:dyDescent="0.2">
      <c r="A159" s="58"/>
      <c r="B159" s="48"/>
      <c r="C159" s="33"/>
      <c r="D159" s="37" t="s">
        <v>29</v>
      </c>
      <c r="E159" s="32">
        <v>0.10100000000000001</v>
      </c>
      <c r="F159" s="38"/>
      <c r="G159" s="38"/>
      <c r="H159" s="38">
        <v>2320</v>
      </c>
      <c r="I159" s="38"/>
      <c r="J159" s="38">
        <f t="shared" ref="J159" si="49">H159*E159</f>
        <v>234.32000000000002</v>
      </c>
      <c r="K159" s="38">
        <f t="shared" si="48"/>
        <v>281.18400000000003</v>
      </c>
      <c r="L159" s="41" t="s">
        <v>38</v>
      </c>
      <c r="M159" s="104"/>
    </row>
    <row r="160" spans="1:13" ht="25.5" x14ac:dyDescent="0.2">
      <c r="A160" s="58"/>
      <c r="B160" s="48"/>
      <c r="C160" s="33"/>
      <c r="D160" s="37" t="s">
        <v>32</v>
      </c>
      <c r="E160" s="32">
        <v>0.10100000000000001</v>
      </c>
      <c r="F160" s="38"/>
      <c r="G160" s="38"/>
      <c r="H160" s="38">
        <v>611</v>
      </c>
      <c r="I160" s="38"/>
      <c r="J160" s="38">
        <v>611</v>
      </c>
      <c r="K160" s="38">
        <f t="shared" si="48"/>
        <v>733.19999999999993</v>
      </c>
      <c r="L160" s="41" t="s">
        <v>3</v>
      </c>
      <c r="M160" s="104"/>
    </row>
    <row r="161" spans="1:13" ht="24" customHeight="1" x14ac:dyDescent="0.2">
      <c r="A161" s="58">
        <v>33</v>
      </c>
      <c r="B161" s="47" t="s">
        <v>78</v>
      </c>
      <c r="C161" s="33" t="s">
        <v>61</v>
      </c>
      <c r="D161" s="35" t="s">
        <v>39</v>
      </c>
      <c r="E161" s="14"/>
      <c r="F161" s="38">
        <v>817.62</v>
      </c>
      <c r="G161" s="38"/>
      <c r="H161" s="38"/>
      <c r="I161" s="38"/>
      <c r="J161" s="38">
        <f>SUM(J162:J167)</f>
        <v>1122.31278</v>
      </c>
      <c r="K161" s="38">
        <f>SUM(K162:K167)</f>
        <v>1346.7753359999997</v>
      </c>
      <c r="L161" s="41"/>
      <c r="M161" s="104" t="s">
        <v>12</v>
      </c>
    </row>
    <row r="162" spans="1:13" s="4" customFormat="1" ht="25.5" x14ac:dyDescent="0.2">
      <c r="A162" s="58"/>
      <c r="B162" s="48"/>
      <c r="C162" s="3"/>
      <c r="D162" s="38" t="s">
        <v>13</v>
      </c>
      <c r="E162" s="32">
        <v>1.4999999999999999E-2</v>
      </c>
      <c r="F162" s="38"/>
      <c r="G162" s="38"/>
      <c r="H162" s="39">
        <v>767</v>
      </c>
      <c r="I162" s="38">
        <v>1.38</v>
      </c>
      <c r="J162" s="38">
        <f>E162*H162*I162</f>
        <v>15.876899999999997</v>
      </c>
      <c r="K162" s="38">
        <f>J162*1.2</f>
        <v>19.052279999999996</v>
      </c>
      <c r="L162" s="84" t="s">
        <v>16</v>
      </c>
      <c r="M162" s="104"/>
    </row>
    <row r="163" spans="1:13" s="4" customFormat="1" ht="12.75" x14ac:dyDescent="0.2">
      <c r="A163" s="58"/>
      <c r="B163" s="48"/>
      <c r="C163" s="3"/>
      <c r="D163" s="38" t="s">
        <v>18</v>
      </c>
      <c r="E163" s="32">
        <v>1.4999999999999999E-2</v>
      </c>
      <c r="F163" s="38"/>
      <c r="G163" s="38"/>
      <c r="H163" s="39">
        <v>699</v>
      </c>
      <c r="I163" s="38"/>
      <c r="J163" s="38">
        <f>E163*H163</f>
        <v>10.484999999999999</v>
      </c>
      <c r="K163" s="38">
        <f>J163*1.2</f>
        <v>12.581999999999999</v>
      </c>
      <c r="L163" s="84" t="s">
        <v>20</v>
      </c>
      <c r="M163" s="104"/>
    </row>
    <row r="164" spans="1:13" s="4" customFormat="1" ht="12.75" x14ac:dyDescent="0.2">
      <c r="A164" s="58"/>
      <c r="B164" s="48"/>
      <c r="C164" s="3"/>
      <c r="D164" s="38" t="s">
        <v>21</v>
      </c>
      <c r="E164" s="32">
        <v>4.4999999999999998E-2</v>
      </c>
      <c r="F164" s="38"/>
      <c r="G164" s="38"/>
      <c r="H164" s="39">
        <v>431</v>
      </c>
      <c r="I164" s="38"/>
      <c r="J164" s="38">
        <f t="shared" ref="J164" si="50">E164*H164</f>
        <v>19.395</v>
      </c>
      <c r="K164" s="38">
        <f>J164*1.2</f>
        <v>23.273999999999997</v>
      </c>
      <c r="L164" s="84" t="s">
        <v>24</v>
      </c>
      <c r="M164" s="104"/>
    </row>
    <row r="165" spans="1:13" ht="25.5" x14ac:dyDescent="0.2">
      <c r="A165" s="58"/>
      <c r="B165" s="48"/>
      <c r="C165" s="33"/>
      <c r="D165" s="38" t="s">
        <v>28</v>
      </c>
      <c r="E165" s="32">
        <v>0.10299999999999999</v>
      </c>
      <c r="F165" s="38"/>
      <c r="G165" s="38"/>
      <c r="H165" s="38">
        <v>2037</v>
      </c>
      <c r="I165" s="38">
        <v>1.08</v>
      </c>
      <c r="J165" s="38">
        <f>H165*E165*I165</f>
        <v>226.59587999999999</v>
      </c>
      <c r="K165" s="38">
        <f t="shared" ref="K165:K167" si="51">J165*1.2</f>
        <v>271.91505599999999</v>
      </c>
      <c r="L165" s="84" t="s">
        <v>37</v>
      </c>
      <c r="M165" s="104"/>
    </row>
    <row r="166" spans="1:13" ht="25.5" x14ac:dyDescent="0.2">
      <c r="A166" s="58"/>
      <c r="B166" s="48"/>
      <c r="C166" s="33"/>
      <c r="D166" s="37" t="s">
        <v>29</v>
      </c>
      <c r="E166" s="32">
        <v>0.10299999999999999</v>
      </c>
      <c r="F166" s="38"/>
      <c r="G166" s="38"/>
      <c r="H166" s="38">
        <v>2320</v>
      </c>
      <c r="I166" s="38"/>
      <c r="J166" s="38">
        <f t="shared" ref="J166" si="52">H166*E166</f>
        <v>238.95999999999998</v>
      </c>
      <c r="K166" s="38">
        <f t="shared" si="51"/>
        <v>286.75199999999995</v>
      </c>
      <c r="L166" s="41" t="s">
        <v>38</v>
      </c>
      <c r="M166" s="104"/>
    </row>
    <row r="167" spans="1:13" ht="25.5" x14ac:dyDescent="0.2">
      <c r="A167" s="58"/>
      <c r="B167" s="48"/>
      <c r="C167" s="33"/>
      <c r="D167" s="37" t="s">
        <v>32</v>
      </c>
      <c r="E167" s="32">
        <v>0.10299999999999999</v>
      </c>
      <c r="F167" s="38"/>
      <c r="G167" s="38"/>
      <c r="H167" s="38">
        <v>611</v>
      </c>
      <c r="I167" s="38"/>
      <c r="J167" s="38">
        <v>611</v>
      </c>
      <c r="K167" s="38">
        <f t="shared" si="51"/>
        <v>733.19999999999993</v>
      </c>
      <c r="L167" s="41" t="s">
        <v>3</v>
      </c>
      <c r="M167" s="104"/>
    </row>
    <row r="168" spans="1:13" ht="25.5" x14ac:dyDescent="0.2">
      <c r="A168" s="58">
        <v>34</v>
      </c>
      <c r="B168" s="47" t="s">
        <v>56</v>
      </c>
      <c r="C168" s="33" t="s">
        <v>57</v>
      </c>
      <c r="D168" s="18" t="s">
        <v>34</v>
      </c>
      <c r="E168" s="32"/>
      <c r="F168" s="38">
        <v>5248.5</v>
      </c>
      <c r="G168" s="38"/>
      <c r="H168" s="38"/>
      <c r="I168" s="38"/>
      <c r="J168" s="38">
        <f>SUM(J169:J171)</f>
        <v>4634.9305600000007</v>
      </c>
      <c r="K168" s="38">
        <f>SUM(K169:K171)</f>
        <v>5561.9166720000003</v>
      </c>
      <c r="L168" s="41"/>
      <c r="M168" s="104" t="s">
        <v>12</v>
      </c>
    </row>
    <row r="169" spans="1:13" ht="25.5" x14ac:dyDescent="0.2">
      <c r="A169" s="58"/>
      <c r="B169" s="48"/>
      <c r="C169" s="8"/>
      <c r="D169" s="38" t="s">
        <v>28</v>
      </c>
      <c r="E169" s="32">
        <v>1.3520000000000001</v>
      </c>
      <c r="F169" s="38"/>
      <c r="G169" s="38"/>
      <c r="H169" s="38">
        <v>1116</v>
      </c>
      <c r="I169" s="38">
        <v>1.08</v>
      </c>
      <c r="J169" s="38">
        <f>H169*E169*I169</f>
        <v>1629.5385600000002</v>
      </c>
      <c r="K169" s="38">
        <f t="shared" ref="K169:K171" si="53">J169*1.2</f>
        <v>1955.4462720000001</v>
      </c>
      <c r="L169" s="84" t="s">
        <v>35</v>
      </c>
      <c r="M169" s="104"/>
    </row>
    <row r="170" spans="1:13" ht="25.5" x14ac:dyDescent="0.2">
      <c r="A170" s="58"/>
      <c r="B170" s="48"/>
      <c r="C170" s="8"/>
      <c r="D170" s="37" t="s">
        <v>29</v>
      </c>
      <c r="E170" s="32">
        <v>1.3520000000000001</v>
      </c>
      <c r="F170" s="38"/>
      <c r="G170" s="38"/>
      <c r="H170" s="38">
        <v>1771</v>
      </c>
      <c r="I170" s="38"/>
      <c r="J170" s="38">
        <f t="shared" ref="J170" si="54">H170*E170</f>
        <v>2394.3920000000003</v>
      </c>
      <c r="K170" s="38">
        <f t="shared" si="53"/>
        <v>2873.2704000000003</v>
      </c>
      <c r="L170" s="41" t="s">
        <v>44</v>
      </c>
      <c r="M170" s="104"/>
    </row>
    <row r="171" spans="1:13" ht="25.5" x14ac:dyDescent="0.2">
      <c r="A171" s="58"/>
      <c r="B171" s="48"/>
      <c r="C171" s="8"/>
      <c r="D171" s="37" t="s">
        <v>32</v>
      </c>
      <c r="E171" s="32">
        <v>0.67600000000000005</v>
      </c>
      <c r="F171" s="38"/>
      <c r="G171" s="38"/>
      <c r="H171" s="38">
        <v>611</v>
      </c>
      <c r="I171" s="38"/>
      <c r="J171" s="38">
        <f>H171</f>
        <v>611</v>
      </c>
      <c r="K171" s="38">
        <f t="shared" si="53"/>
        <v>733.19999999999993</v>
      </c>
      <c r="L171" s="41" t="s">
        <v>3</v>
      </c>
      <c r="M171" s="104"/>
    </row>
    <row r="172" spans="1:13" s="31" customFormat="1" ht="12.75" x14ac:dyDescent="0.2">
      <c r="A172" s="58">
        <v>35</v>
      </c>
      <c r="B172" s="47" t="s">
        <v>96</v>
      </c>
      <c r="C172" s="33" t="s">
        <v>97</v>
      </c>
      <c r="D172" s="42" t="s">
        <v>98</v>
      </c>
      <c r="E172" s="44">
        <v>1</v>
      </c>
      <c r="F172" s="43">
        <v>1332.21</v>
      </c>
      <c r="G172" s="43"/>
      <c r="H172" s="43"/>
      <c r="I172" s="43"/>
      <c r="J172" s="43">
        <f>SUM(J173:J174)</f>
        <v>1386.5</v>
      </c>
      <c r="K172" s="43">
        <f>SUM(K173:K174)</f>
        <v>1663.8</v>
      </c>
      <c r="L172" s="77"/>
      <c r="M172" s="105" t="s">
        <v>12</v>
      </c>
    </row>
    <row r="173" spans="1:13" s="31" customFormat="1" ht="25.5" x14ac:dyDescent="0.2">
      <c r="A173" s="58"/>
      <c r="B173" s="47"/>
      <c r="C173" s="33"/>
      <c r="D173" s="42" t="s">
        <v>7</v>
      </c>
      <c r="E173" s="44">
        <v>1</v>
      </c>
      <c r="F173" s="43"/>
      <c r="G173" s="43"/>
      <c r="H173" s="43">
        <v>1025</v>
      </c>
      <c r="I173" s="43">
        <v>1.06</v>
      </c>
      <c r="J173" s="43">
        <v>1086.5</v>
      </c>
      <c r="K173" s="38">
        <f>J173*1.2</f>
        <v>1303.8</v>
      </c>
      <c r="L173" s="77" t="s">
        <v>49</v>
      </c>
      <c r="M173" s="106"/>
    </row>
    <row r="174" spans="1:13" s="4" customFormat="1" ht="12.75" x14ac:dyDescent="0.2">
      <c r="A174" s="58"/>
      <c r="B174" s="48"/>
      <c r="C174" s="15"/>
      <c r="D174" s="38" t="s">
        <v>31</v>
      </c>
      <c r="E174" s="41">
        <v>1</v>
      </c>
      <c r="F174" s="38"/>
      <c r="G174" s="38"/>
      <c r="H174" s="38">
        <v>300</v>
      </c>
      <c r="I174" s="41"/>
      <c r="J174" s="38">
        <f>E174*H174</f>
        <v>300</v>
      </c>
      <c r="K174" s="38">
        <f>J174*1.2</f>
        <v>360</v>
      </c>
      <c r="L174" s="84" t="s">
        <v>27</v>
      </c>
      <c r="M174" s="107"/>
    </row>
    <row r="175" spans="1:13" s="4" customFormat="1" ht="25.5" x14ac:dyDescent="0.2">
      <c r="A175" s="58">
        <v>36</v>
      </c>
      <c r="B175" s="79" t="s">
        <v>185</v>
      </c>
      <c r="C175" s="80" t="s">
        <v>184</v>
      </c>
      <c r="D175" s="37" t="s">
        <v>186</v>
      </c>
      <c r="E175" s="41"/>
      <c r="F175" s="38">
        <v>1830.62</v>
      </c>
      <c r="G175" s="11"/>
      <c r="H175" s="11"/>
      <c r="I175" s="12"/>
      <c r="J175" s="38">
        <f>SUM(J176:J177)</f>
        <v>1904.4</v>
      </c>
      <c r="K175" s="38">
        <f>SUM(K176:K177)</f>
        <v>2285.2799999999997</v>
      </c>
      <c r="L175" s="13"/>
      <c r="M175" s="104" t="s">
        <v>12</v>
      </c>
    </row>
    <row r="176" spans="1:13" s="4" customFormat="1" ht="25.5" x14ac:dyDescent="0.2">
      <c r="A176" s="58"/>
      <c r="B176" s="48"/>
      <c r="C176" s="15"/>
      <c r="D176" s="37" t="s">
        <v>25</v>
      </c>
      <c r="E176" s="41">
        <v>1</v>
      </c>
      <c r="F176" s="38"/>
      <c r="G176" s="38"/>
      <c r="H176" s="38">
        <v>1528</v>
      </c>
      <c r="I176" s="41">
        <v>1.05</v>
      </c>
      <c r="J176" s="38">
        <f>E176*H176*I176</f>
        <v>1604.4</v>
      </c>
      <c r="K176" s="38">
        <f>J176*1.2</f>
        <v>1925.28</v>
      </c>
      <c r="L176" s="84" t="s">
        <v>140</v>
      </c>
      <c r="M176" s="104"/>
    </row>
    <row r="177" spans="1:13" s="4" customFormat="1" ht="12.75" x14ac:dyDescent="0.2">
      <c r="A177" s="58"/>
      <c r="B177" s="48"/>
      <c r="C177" s="15"/>
      <c r="D177" s="38" t="s">
        <v>31</v>
      </c>
      <c r="E177" s="41">
        <v>1</v>
      </c>
      <c r="F177" s="38"/>
      <c r="G177" s="38"/>
      <c r="H177" s="38">
        <v>300</v>
      </c>
      <c r="I177" s="41"/>
      <c r="J177" s="38">
        <f>E177*H177</f>
        <v>300</v>
      </c>
      <c r="K177" s="38">
        <f>J177*1.2</f>
        <v>360</v>
      </c>
      <c r="L177" s="84" t="s">
        <v>27</v>
      </c>
      <c r="M177" s="104"/>
    </row>
    <row r="178" spans="1:13" s="31" customFormat="1" ht="25.5" customHeight="1" x14ac:dyDescent="0.2">
      <c r="A178" s="58">
        <v>37</v>
      </c>
      <c r="B178" s="47" t="s">
        <v>99</v>
      </c>
      <c r="C178" s="33" t="s">
        <v>100</v>
      </c>
      <c r="D178" s="35" t="s">
        <v>187</v>
      </c>
      <c r="E178" s="14"/>
      <c r="F178" s="38">
        <v>2084.44</v>
      </c>
      <c r="G178" s="38"/>
      <c r="H178" s="38"/>
      <c r="I178" s="38"/>
      <c r="J178" s="38">
        <f>SUM(J179:J185)</f>
        <v>2414.3261200000002</v>
      </c>
      <c r="K178" s="38">
        <f>SUM(K179:K185)</f>
        <v>3619.5591384341769</v>
      </c>
      <c r="L178" s="41"/>
      <c r="M178" s="106" t="s">
        <v>12</v>
      </c>
    </row>
    <row r="179" spans="1:13" s="31" customFormat="1" ht="25.5" x14ac:dyDescent="0.2">
      <c r="A179" s="58"/>
      <c r="B179" s="48"/>
      <c r="C179" s="33"/>
      <c r="D179" s="38" t="s">
        <v>28</v>
      </c>
      <c r="E179" s="32">
        <v>0.23</v>
      </c>
      <c r="F179" s="38"/>
      <c r="G179" s="38"/>
      <c r="H179" s="38">
        <v>1934</v>
      </c>
      <c r="I179" s="38">
        <v>1.08</v>
      </c>
      <c r="J179" s="38">
        <f>H179*E179*I179</f>
        <v>480.40560000000005</v>
      </c>
      <c r="K179" s="38">
        <f t="shared" ref="K179:K185" si="55">J179*1.2*1.068*1.056*1.054*1.051</f>
        <v>720.22435794007561</v>
      </c>
      <c r="L179" s="84" t="s">
        <v>170</v>
      </c>
      <c r="M179" s="106"/>
    </row>
    <row r="180" spans="1:13" s="31" customFormat="1" ht="25.5" x14ac:dyDescent="0.2">
      <c r="A180" s="58"/>
      <c r="B180" s="48"/>
      <c r="C180" s="33"/>
      <c r="D180" s="37" t="s">
        <v>29</v>
      </c>
      <c r="E180" s="32">
        <v>0.23</v>
      </c>
      <c r="F180" s="38"/>
      <c r="G180" s="38"/>
      <c r="H180" s="38">
        <v>2320</v>
      </c>
      <c r="I180" s="38"/>
      <c r="J180" s="38">
        <f t="shared" ref="J180" si="56">H180*E180</f>
        <v>533.6</v>
      </c>
      <c r="K180" s="38">
        <f t="shared" si="55"/>
        <v>799.97343369191447</v>
      </c>
      <c r="L180" s="41" t="s">
        <v>38</v>
      </c>
      <c r="M180" s="106"/>
    </row>
    <row r="181" spans="1:13" s="31" customFormat="1" ht="25.5" x14ac:dyDescent="0.2">
      <c r="A181" s="58"/>
      <c r="B181" s="48"/>
      <c r="C181" s="33"/>
      <c r="D181" s="37" t="s">
        <v>32</v>
      </c>
      <c r="E181" s="32">
        <v>0.23</v>
      </c>
      <c r="F181" s="38"/>
      <c r="G181" s="38"/>
      <c r="H181" s="38">
        <v>611</v>
      </c>
      <c r="I181" s="38"/>
      <c r="J181" s="38">
        <v>611</v>
      </c>
      <c r="K181" s="38">
        <f t="shared" si="55"/>
        <v>916.01155919370228</v>
      </c>
      <c r="L181" s="41" t="s">
        <v>3</v>
      </c>
      <c r="M181" s="106"/>
    </row>
    <row r="182" spans="1:13" s="31" customFormat="1" ht="25.5" x14ac:dyDescent="0.2">
      <c r="A182" s="58"/>
      <c r="B182" s="48"/>
      <c r="C182" s="33"/>
      <c r="D182" s="38" t="s">
        <v>13</v>
      </c>
      <c r="E182" s="32">
        <v>9.6000000000000002E-2</v>
      </c>
      <c r="F182" s="38"/>
      <c r="G182" s="38"/>
      <c r="H182" s="39">
        <v>767</v>
      </c>
      <c r="I182" s="38">
        <v>1.61</v>
      </c>
      <c r="J182" s="38">
        <f>E182*H182*I182</f>
        <v>118.54752000000002</v>
      </c>
      <c r="K182" s="38">
        <f t="shared" si="55"/>
        <v>177.72651167552644</v>
      </c>
      <c r="L182" s="84" t="s">
        <v>188</v>
      </c>
      <c r="M182" s="106"/>
    </row>
    <row r="183" spans="1:13" s="31" customFormat="1" ht="18" customHeight="1" x14ac:dyDescent="0.2">
      <c r="A183" s="58"/>
      <c r="B183" s="48"/>
      <c r="C183" s="33"/>
      <c r="D183" s="38" t="s">
        <v>18</v>
      </c>
      <c r="E183" s="32">
        <v>9.6000000000000002E-2</v>
      </c>
      <c r="F183" s="38"/>
      <c r="G183" s="38"/>
      <c r="H183" s="39">
        <v>699</v>
      </c>
      <c r="I183" s="38"/>
      <c r="J183" s="38">
        <f>E183*H183</f>
        <v>67.103999999999999</v>
      </c>
      <c r="K183" s="38">
        <f t="shared" si="55"/>
        <v>100.60235624899217</v>
      </c>
      <c r="L183" s="84" t="s">
        <v>20</v>
      </c>
      <c r="M183" s="106"/>
    </row>
    <row r="184" spans="1:13" s="31" customFormat="1" ht="18" customHeight="1" x14ac:dyDescent="0.2">
      <c r="A184" s="58"/>
      <c r="B184" s="48"/>
      <c r="C184" s="33"/>
      <c r="D184" s="38" t="s">
        <v>21</v>
      </c>
      <c r="E184" s="32">
        <v>9.9000000000000005E-2</v>
      </c>
      <c r="F184" s="38"/>
      <c r="G184" s="38"/>
      <c r="H184" s="39">
        <v>431</v>
      </c>
      <c r="I184" s="38"/>
      <c r="J184" s="38">
        <f t="shared" ref="J184" si="57">E184*H184</f>
        <v>42.669000000000004</v>
      </c>
      <c r="K184" s="38">
        <f t="shared" si="55"/>
        <v>63.969389884183457</v>
      </c>
      <c r="L184" s="84" t="s">
        <v>24</v>
      </c>
      <c r="M184" s="106"/>
    </row>
    <row r="185" spans="1:13" s="31" customFormat="1" ht="18" customHeight="1" x14ac:dyDescent="0.2">
      <c r="A185" s="58"/>
      <c r="B185" s="48"/>
      <c r="C185" s="33"/>
      <c r="D185" s="38" t="s">
        <v>30</v>
      </c>
      <c r="E185" s="40">
        <v>1</v>
      </c>
      <c r="F185" s="34"/>
      <c r="G185" s="34"/>
      <c r="H185" s="39">
        <v>561</v>
      </c>
      <c r="I185" s="38"/>
      <c r="J185" s="38">
        <f>E185*H185</f>
        <v>561</v>
      </c>
      <c r="K185" s="38">
        <f t="shared" si="55"/>
        <v>841.05152979978243</v>
      </c>
      <c r="L185" s="41" t="s">
        <v>23</v>
      </c>
      <c r="M185" s="107"/>
    </row>
    <row r="186" spans="1:13" s="31" customFormat="1" ht="25.5" x14ac:dyDescent="0.2">
      <c r="A186" s="58">
        <v>38</v>
      </c>
      <c r="B186" s="60" t="s">
        <v>142</v>
      </c>
      <c r="C186" s="33" t="s">
        <v>141</v>
      </c>
      <c r="D186" s="32"/>
      <c r="E186" s="41"/>
      <c r="F186" s="38">
        <v>15211.39</v>
      </c>
      <c r="G186" s="38"/>
      <c r="H186" s="38">
        <f>SUM(H187:H189)</f>
        <v>9498</v>
      </c>
      <c r="I186" s="38"/>
      <c r="J186" s="38">
        <f t="shared" ref="J186:K186" si="58">SUM(J187:J189)</f>
        <v>10049.880000000001</v>
      </c>
      <c r="K186" s="38">
        <f t="shared" si="58"/>
        <v>15266.781662752554</v>
      </c>
      <c r="L186" s="84"/>
      <c r="M186" s="104" t="s">
        <v>12</v>
      </c>
    </row>
    <row r="187" spans="1:13" s="31" customFormat="1" ht="25.5" x14ac:dyDescent="0.2">
      <c r="A187" s="58"/>
      <c r="B187" s="60"/>
      <c r="C187" s="33"/>
      <c r="D187" s="32" t="s">
        <v>6</v>
      </c>
      <c r="E187" s="41">
        <v>1</v>
      </c>
      <c r="F187" s="38"/>
      <c r="G187" s="38"/>
      <c r="H187" s="38">
        <v>7583</v>
      </c>
      <c r="I187" s="38">
        <v>1.06</v>
      </c>
      <c r="J187" s="38">
        <f>H187*E187*I187</f>
        <v>8037.9800000000005</v>
      </c>
      <c r="K187" s="43">
        <v>12250.54</v>
      </c>
      <c r="L187" s="84" t="s">
        <v>143</v>
      </c>
      <c r="M187" s="104"/>
    </row>
    <row r="188" spans="1:13" s="31" customFormat="1" ht="25.5" x14ac:dyDescent="0.2">
      <c r="A188" s="58"/>
      <c r="B188" s="60"/>
      <c r="C188" s="33"/>
      <c r="D188" s="37" t="s">
        <v>52</v>
      </c>
      <c r="E188" s="44">
        <v>1</v>
      </c>
      <c r="F188" s="43"/>
      <c r="G188" s="43"/>
      <c r="H188" s="43">
        <v>1615</v>
      </c>
      <c r="I188" s="43">
        <v>1.06</v>
      </c>
      <c r="J188" s="38">
        <f>H188*E188*I188</f>
        <v>1711.9</v>
      </c>
      <c r="K188" s="43">
        <f t="shared" ref="K188:K189" si="59">J188*1.2*1.068*1.056*1.054*1.051</f>
        <v>2566.4814863890333</v>
      </c>
      <c r="L188" s="77" t="s">
        <v>189</v>
      </c>
      <c r="M188" s="104"/>
    </row>
    <row r="189" spans="1:13" s="31" customFormat="1" ht="12.75" x14ac:dyDescent="0.2">
      <c r="A189" s="58"/>
      <c r="B189" s="60"/>
      <c r="C189" s="33"/>
      <c r="D189" s="38" t="s">
        <v>31</v>
      </c>
      <c r="E189" s="41">
        <v>1</v>
      </c>
      <c r="F189" s="38"/>
      <c r="G189" s="38"/>
      <c r="H189" s="38">
        <v>300</v>
      </c>
      <c r="I189" s="41"/>
      <c r="J189" s="38">
        <f>E189*H189</f>
        <v>300</v>
      </c>
      <c r="K189" s="43">
        <f t="shared" si="59"/>
        <v>449.76017636352009</v>
      </c>
      <c r="L189" s="84" t="s">
        <v>27</v>
      </c>
      <c r="M189" s="104"/>
    </row>
    <row r="190" spans="1:13" s="31" customFormat="1" ht="25.5" x14ac:dyDescent="0.2">
      <c r="A190" s="58">
        <v>39</v>
      </c>
      <c r="B190" s="47" t="s">
        <v>145</v>
      </c>
      <c r="C190" s="36" t="s">
        <v>144</v>
      </c>
      <c r="D190" s="35" t="s">
        <v>190</v>
      </c>
      <c r="E190" s="14"/>
      <c r="F190" s="38">
        <v>4032.91</v>
      </c>
      <c r="G190" s="38"/>
      <c r="H190" s="38"/>
      <c r="I190" s="38"/>
      <c r="J190" s="38">
        <f>SUM(J191:J193)</f>
        <v>4014.61724</v>
      </c>
      <c r="K190" s="38">
        <f>SUM(K191:K193)</f>
        <v>4817.540688</v>
      </c>
      <c r="L190" s="41"/>
      <c r="M190" s="104" t="s">
        <v>12</v>
      </c>
    </row>
    <row r="191" spans="1:13" s="31" customFormat="1" ht="25.5" x14ac:dyDescent="0.2">
      <c r="A191" s="58"/>
      <c r="B191" s="48"/>
      <c r="C191" s="33"/>
      <c r="D191" s="38" t="s">
        <v>28</v>
      </c>
      <c r="E191" s="32">
        <v>0.69099999999999995</v>
      </c>
      <c r="F191" s="38"/>
      <c r="G191" s="38"/>
      <c r="H191" s="38">
        <v>2058</v>
      </c>
      <c r="I191" s="38">
        <v>1.08</v>
      </c>
      <c r="J191" s="38">
        <f>H191*E191*I191</f>
        <v>1535.8442400000001</v>
      </c>
      <c r="K191" s="38">
        <f>J191*1.2</f>
        <v>1843.0130880000002</v>
      </c>
      <c r="L191" s="84" t="s">
        <v>191</v>
      </c>
      <c r="M191" s="104"/>
    </row>
    <row r="192" spans="1:13" s="31" customFormat="1" ht="25.5" x14ac:dyDescent="0.2">
      <c r="A192" s="58"/>
      <c r="B192" s="48"/>
      <c r="C192" s="33"/>
      <c r="D192" s="37" t="s">
        <v>29</v>
      </c>
      <c r="E192" s="32">
        <v>0.69099999999999995</v>
      </c>
      <c r="F192" s="38"/>
      <c r="G192" s="38"/>
      <c r="H192" s="38">
        <v>2703</v>
      </c>
      <c r="I192" s="38"/>
      <c r="J192" s="38">
        <f t="shared" ref="J192" si="60">H192*E192</f>
        <v>1867.7729999999999</v>
      </c>
      <c r="K192" s="38">
        <f>J192*1.2</f>
        <v>2241.3275999999996</v>
      </c>
      <c r="L192" s="41" t="s">
        <v>33</v>
      </c>
      <c r="M192" s="104"/>
    </row>
    <row r="193" spans="1:13" s="31" customFormat="1" ht="25.5" x14ac:dyDescent="0.2">
      <c r="A193" s="58"/>
      <c r="B193" s="48"/>
      <c r="C193" s="33"/>
      <c r="D193" s="37" t="s">
        <v>32</v>
      </c>
      <c r="E193" s="32">
        <v>0.69099999999999995</v>
      </c>
      <c r="F193" s="38"/>
      <c r="G193" s="38"/>
      <c r="H193" s="38">
        <v>611</v>
      </c>
      <c r="I193" s="38"/>
      <c r="J193" s="38">
        <v>611</v>
      </c>
      <c r="K193" s="38">
        <f>J193*1.2</f>
        <v>733.19999999999993</v>
      </c>
      <c r="L193" s="41" t="s">
        <v>3</v>
      </c>
      <c r="M193" s="104"/>
    </row>
    <row r="194" spans="1:13" s="31" customFormat="1" ht="25.5" x14ac:dyDescent="0.2">
      <c r="A194" s="58">
        <v>40</v>
      </c>
      <c r="B194" s="47" t="s">
        <v>146</v>
      </c>
      <c r="C194" s="33" t="s">
        <v>147</v>
      </c>
      <c r="D194" s="18" t="s">
        <v>148</v>
      </c>
      <c r="E194" s="32"/>
      <c r="F194" s="38">
        <v>3934.47</v>
      </c>
      <c r="G194" s="38"/>
      <c r="H194" s="38"/>
      <c r="I194" s="38"/>
      <c r="J194" s="38">
        <f>SUM(J195:J197)</f>
        <v>3327.1155199999998</v>
      </c>
      <c r="K194" s="38">
        <f>SUM(K195:K197)</f>
        <v>4988.0135435233478</v>
      </c>
      <c r="L194" s="41"/>
      <c r="M194" s="104" t="s">
        <v>12</v>
      </c>
    </row>
    <row r="195" spans="1:13" s="31" customFormat="1" ht="25.5" x14ac:dyDescent="0.2">
      <c r="A195" s="58"/>
      <c r="B195" s="48"/>
      <c r="C195" s="8"/>
      <c r="D195" s="38" t="s">
        <v>28</v>
      </c>
      <c r="E195" s="32">
        <v>0.98399999999999999</v>
      </c>
      <c r="F195" s="38"/>
      <c r="G195" s="38"/>
      <c r="H195" s="38">
        <v>916</v>
      </c>
      <c r="I195" s="38">
        <v>1.08</v>
      </c>
      <c r="J195" s="38">
        <f>H195*E195*I195</f>
        <v>973.45151999999996</v>
      </c>
      <c r="K195" s="38">
        <f>J195*1.2*1.068*1.056*1.054*1.051</f>
        <v>1459.399091055122</v>
      </c>
      <c r="L195" s="84" t="s">
        <v>149</v>
      </c>
      <c r="M195" s="104"/>
    </row>
    <row r="196" spans="1:13" s="31" customFormat="1" ht="25.5" x14ac:dyDescent="0.2">
      <c r="A196" s="58"/>
      <c r="B196" s="48"/>
      <c r="C196" s="8"/>
      <c r="D196" s="37" t="s">
        <v>29</v>
      </c>
      <c r="E196" s="32">
        <v>0.98399999999999999</v>
      </c>
      <c r="F196" s="38"/>
      <c r="G196" s="38"/>
      <c r="H196" s="38">
        <v>1771</v>
      </c>
      <c r="I196" s="38"/>
      <c r="J196" s="38">
        <f t="shared" ref="J196" si="61">H196*E196</f>
        <v>1742.664</v>
      </c>
      <c r="K196" s="38">
        <f>J196*1.2*1.068*1.056*1.054*1.051</f>
        <v>2612.6028932745239</v>
      </c>
      <c r="L196" s="41" t="s">
        <v>44</v>
      </c>
      <c r="M196" s="104"/>
    </row>
    <row r="197" spans="1:13" s="31" customFormat="1" ht="25.5" x14ac:dyDescent="0.2">
      <c r="A197" s="58"/>
      <c r="B197" s="48"/>
      <c r="C197" s="8"/>
      <c r="D197" s="37" t="s">
        <v>32</v>
      </c>
      <c r="E197" s="32">
        <v>0.98399999999999999</v>
      </c>
      <c r="F197" s="38"/>
      <c r="G197" s="38"/>
      <c r="H197" s="38">
        <v>611</v>
      </c>
      <c r="I197" s="38"/>
      <c r="J197" s="38">
        <v>611</v>
      </c>
      <c r="K197" s="38">
        <f>J197*1.2*1.068*1.056*1.054*1.051</f>
        <v>916.01155919370228</v>
      </c>
      <c r="L197" s="41" t="s">
        <v>3</v>
      </c>
      <c r="M197" s="104"/>
    </row>
    <row r="198" spans="1:13" s="31" customFormat="1" ht="25.5" customHeight="1" x14ac:dyDescent="0.2">
      <c r="A198" s="58">
        <v>41</v>
      </c>
      <c r="B198" s="79" t="s">
        <v>193</v>
      </c>
      <c r="C198" s="78" t="s">
        <v>192</v>
      </c>
      <c r="D198" s="35" t="s">
        <v>194</v>
      </c>
      <c r="E198" s="41"/>
      <c r="F198" s="38">
        <v>9252.7900000000009</v>
      </c>
      <c r="G198" s="38"/>
      <c r="H198" s="38"/>
      <c r="I198" s="38"/>
      <c r="J198" s="38">
        <f>SUM(J199:J205)</f>
        <v>12188.268900000001</v>
      </c>
      <c r="K198" s="38">
        <f>SUM(K199:K205)</f>
        <v>14625.922680000001</v>
      </c>
      <c r="L198" s="41"/>
      <c r="M198" s="106" t="s">
        <v>12</v>
      </c>
    </row>
    <row r="199" spans="1:13" s="31" customFormat="1" ht="25.5" x14ac:dyDescent="0.2">
      <c r="A199" s="58"/>
      <c r="B199" s="48"/>
      <c r="C199" s="33"/>
      <c r="D199" s="38" t="s">
        <v>28</v>
      </c>
      <c r="E199" s="32">
        <v>1.4790000000000001</v>
      </c>
      <c r="F199" s="38"/>
      <c r="G199" s="38"/>
      <c r="H199" s="38">
        <v>2037</v>
      </c>
      <c r="I199" s="38">
        <v>1.08</v>
      </c>
      <c r="J199" s="38">
        <f>H199*E199*I199</f>
        <v>3253.7408400000008</v>
      </c>
      <c r="K199" s="38">
        <f>J199*1.2</f>
        <v>3904.4890080000009</v>
      </c>
      <c r="L199" s="84" t="s">
        <v>37</v>
      </c>
      <c r="M199" s="106"/>
    </row>
    <row r="200" spans="1:13" s="31" customFormat="1" ht="25.5" x14ac:dyDescent="0.2">
      <c r="A200" s="58"/>
      <c r="B200" s="48"/>
      <c r="C200" s="33"/>
      <c r="D200" s="37" t="s">
        <v>29</v>
      </c>
      <c r="E200" s="32">
        <v>1.4790000000000001</v>
      </c>
      <c r="F200" s="38"/>
      <c r="G200" s="38"/>
      <c r="H200" s="38">
        <v>2703</v>
      </c>
      <c r="I200" s="38"/>
      <c r="J200" s="38">
        <f t="shared" ref="J200" si="62">H200*E200</f>
        <v>3997.7370000000001</v>
      </c>
      <c r="K200" s="38">
        <f t="shared" ref="K200:K205" si="63">J200*1.2</f>
        <v>4797.2843999999996</v>
      </c>
      <c r="L200" s="41" t="s">
        <v>33</v>
      </c>
      <c r="M200" s="106"/>
    </row>
    <row r="201" spans="1:13" s="31" customFormat="1" ht="25.5" x14ac:dyDescent="0.2">
      <c r="A201" s="58"/>
      <c r="B201" s="48"/>
      <c r="C201" s="33"/>
      <c r="D201" s="37" t="s">
        <v>32</v>
      </c>
      <c r="E201" s="32">
        <v>1.4790000000000001</v>
      </c>
      <c r="F201" s="38"/>
      <c r="G201" s="38"/>
      <c r="H201" s="38">
        <v>611</v>
      </c>
      <c r="I201" s="38"/>
      <c r="J201" s="38">
        <v>611</v>
      </c>
      <c r="K201" s="38">
        <f t="shared" si="63"/>
        <v>733.19999999999993</v>
      </c>
      <c r="L201" s="41" t="s">
        <v>3</v>
      </c>
      <c r="M201" s="106"/>
    </row>
    <row r="202" spans="1:13" s="31" customFormat="1" ht="25.5" x14ac:dyDescent="0.2">
      <c r="A202" s="58"/>
      <c r="B202" s="48"/>
      <c r="C202" s="33"/>
      <c r="D202" s="38" t="s">
        <v>13</v>
      </c>
      <c r="E202" s="32">
        <v>1.2110000000000001</v>
      </c>
      <c r="F202" s="38"/>
      <c r="G202" s="38"/>
      <c r="H202" s="39">
        <v>767</v>
      </c>
      <c r="I202" s="38">
        <v>1.38</v>
      </c>
      <c r="J202" s="38">
        <f>E202*H202*I202</f>
        <v>1281.7950600000001</v>
      </c>
      <c r="K202" s="38">
        <f t="shared" si="63"/>
        <v>1538.154072</v>
      </c>
      <c r="L202" s="84" t="s">
        <v>16</v>
      </c>
      <c r="M202" s="106"/>
    </row>
    <row r="203" spans="1:13" s="31" customFormat="1" ht="18" customHeight="1" x14ac:dyDescent="0.2">
      <c r="A203" s="58"/>
      <c r="B203" s="48"/>
      <c r="C203" s="33"/>
      <c r="D203" s="38" t="s">
        <v>18</v>
      </c>
      <c r="E203" s="32">
        <v>1.2110000000000001</v>
      </c>
      <c r="F203" s="38"/>
      <c r="G203" s="38"/>
      <c r="H203" s="39">
        <v>699</v>
      </c>
      <c r="I203" s="38"/>
      <c r="J203" s="38">
        <f>E203*H203</f>
        <v>846.48900000000003</v>
      </c>
      <c r="K203" s="38">
        <f t="shared" si="63"/>
        <v>1015.7868</v>
      </c>
      <c r="L203" s="84" t="s">
        <v>20</v>
      </c>
      <c r="M203" s="106"/>
    </row>
    <row r="204" spans="1:13" s="31" customFormat="1" ht="18" customHeight="1" x14ac:dyDescent="0.2">
      <c r="A204" s="58"/>
      <c r="B204" s="48"/>
      <c r="C204" s="33"/>
      <c r="D204" s="38" t="s">
        <v>21</v>
      </c>
      <c r="E204" s="32">
        <v>3.7970000000000002</v>
      </c>
      <c r="F204" s="38"/>
      <c r="G204" s="38"/>
      <c r="H204" s="39">
        <v>431</v>
      </c>
      <c r="I204" s="38"/>
      <c r="J204" s="38">
        <f t="shared" ref="J204" si="64">E204*H204</f>
        <v>1636.5070000000001</v>
      </c>
      <c r="K204" s="38">
        <f t="shared" si="63"/>
        <v>1963.8083999999999</v>
      </c>
      <c r="L204" s="84" t="s">
        <v>24</v>
      </c>
      <c r="M204" s="106"/>
    </row>
    <row r="205" spans="1:13" s="31" customFormat="1" ht="18" customHeight="1" thickBot="1" x14ac:dyDescent="0.25">
      <c r="A205" s="58"/>
      <c r="B205" s="48"/>
      <c r="C205" s="33"/>
      <c r="D205" s="38" t="s">
        <v>30</v>
      </c>
      <c r="E205" s="40">
        <v>1</v>
      </c>
      <c r="F205" s="34"/>
      <c r="G205" s="34"/>
      <c r="H205" s="39">
        <v>561</v>
      </c>
      <c r="I205" s="38"/>
      <c r="J205" s="38">
        <f>E205*H205</f>
        <v>561</v>
      </c>
      <c r="K205" s="38">
        <f t="shared" si="63"/>
        <v>673.19999999999993</v>
      </c>
      <c r="L205" s="41" t="s">
        <v>23</v>
      </c>
      <c r="M205" s="107"/>
    </row>
    <row r="206" spans="1:13" s="31" customFormat="1" ht="32.25" thickBot="1" x14ac:dyDescent="0.25">
      <c r="A206" s="52"/>
      <c r="B206" s="70"/>
      <c r="C206" s="71" t="s">
        <v>165</v>
      </c>
      <c r="D206" s="72"/>
      <c r="E206" s="73"/>
      <c r="F206" s="74"/>
      <c r="G206" s="74"/>
      <c r="H206" s="74"/>
      <c r="I206" s="74"/>
      <c r="J206" s="74"/>
      <c r="K206" s="74"/>
      <c r="L206" s="75"/>
      <c r="M206" s="76"/>
    </row>
    <row r="207" spans="1:13" s="4" customFormat="1" ht="25.5" x14ac:dyDescent="0.2">
      <c r="A207" s="57">
        <v>42</v>
      </c>
      <c r="B207" s="49" t="s">
        <v>163</v>
      </c>
      <c r="C207" s="22" t="s">
        <v>156</v>
      </c>
      <c r="D207" s="19" t="s">
        <v>50</v>
      </c>
      <c r="E207" s="44"/>
      <c r="F207" s="43">
        <v>2350.71</v>
      </c>
      <c r="G207" s="43"/>
      <c r="H207" s="44"/>
      <c r="I207" s="44"/>
      <c r="J207" s="43">
        <f>SUM(J208:J213)</f>
        <v>2318.4053299999996</v>
      </c>
      <c r="K207" s="43">
        <f>SUM(K208:K213)</f>
        <v>2782.0863959999997</v>
      </c>
      <c r="L207" s="44"/>
      <c r="M207" s="106" t="s">
        <v>12</v>
      </c>
    </row>
    <row r="208" spans="1:13" s="4" customFormat="1" ht="25.5" x14ac:dyDescent="0.2">
      <c r="A208" s="58"/>
      <c r="B208" s="48"/>
      <c r="C208" s="5"/>
      <c r="D208" s="38" t="s">
        <v>13</v>
      </c>
      <c r="E208" s="32">
        <v>0.84699999999999998</v>
      </c>
      <c r="F208" s="38"/>
      <c r="G208" s="38"/>
      <c r="H208" s="39">
        <v>499</v>
      </c>
      <c r="I208" s="38">
        <v>1.61</v>
      </c>
      <c r="J208" s="38">
        <f>E208*H208*I208</f>
        <v>680.47132999999997</v>
      </c>
      <c r="K208" s="38">
        <f t="shared" ref="K208:K213" si="65">J208*1.2</f>
        <v>816.56559599999991</v>
      </c>
      <c r="L208" s="84" t="s">
        <v>167</v>
      </c>
      <c r="M208" s="106"/>
    </row>
    <row r="209" spans="1:13" s="4" customFormat="1" ht="25.5" x14ac:dyDescent="0.2">
      <c r="A209" s="58"/>
      <c r="B209" s="48"/>
      <c r="C209" s="3"/>
      <c r="D209" s="20" t="s">
        <v>17</v>
      </c>
      <c r="E209" s="32">
        <v>31.25</v>
      </c>
      <c r="F209" s="38"/>
      <c r="G209" s="38"/>
      <c r="H209" s="39">
        <v>8</v>
      </c>
      <c r="I209" s="38">
        <v>1.61</v>
      </c>
      <c r="J209" s="38">
        <f>E209*H209*I209</f>
        <v>402.5</v>
      </c>
      <c r="K209" s="38">
        <f t="shared" si="65"/>
        <v>483</v>
      </c>
      <c r="L209" s="84" t="s">
        <v>174</v>
      </c>
      <c r="M209" s="106"/>
    </row>
    <row r="210" spans="1:13" s="4" customFormat="1" ht="16.5" customHeight="1" x14ac:dyDescent="0.2">
      <c r="A210" s="58"/>
      <c r="B210" s="48"/>
      <c r="C210" s="5"/>
      <c r="D210" s="38" t="s">
        <v>18</v>
      </c>
      <c r="E210" s="32">
        <v>0.84699999999999998</v>
      </c>
      <c r="F210" s="38"/>
      <c r="G210" s="38"/>
      <c r="H210" s="39">
        <v>517</v>
      </c>
      <c r="I210" s="38"/>
      <c r="J210" s="38">
        <f>E210*H210</f>
        <v>437.899</v>
      </c>
      <c r="K210" s="38">
        <f t="shared" si="65"/>
        <v>525.47879999999998</v>
      </c>
      <c r="L210" s="84" t="s">
        <v>48</v>
      </c>
      <c r="M210" s="106"/>
    </row>
    <row r="211" spans="1:13" s="4" customFormat="1" ht="25.5" x14ac:dyDescent="0.2">
      <c r="A211" s="58"/>
      <c r="B211" s="48"/>
      <c r="C211" s="3"/>
      <c r="D211" s="20" t="s">
        <v>19</v>
      </c>
      <c r="E211" s="32">
        <v>31.25</v>
      </c>
      <c r="F211" s="38"/>
      <c r="G211" s="38"/>
      <c r="H211" s="39">
        <v>12</v>
      </c>
      <c r="I211" s="38"/>
      <c r="J211" s="38">
        <f>E211*H211</f>
        <v>375</v>
      </c>
      <c r="K211" s="38">
        <f t="shared" si="65"/>
        <v>450</v>
      </c>
      <c r="L211" s="84" t="s">
        <v>80</v>
      </c>
      <c r="M211" s="106"/>
    </row>
    <row r="212" spans="1:13" s="4" customFormat="1" ht="16.5" customHeight="1" x14ac:dyDescent="0.2">
      <c r="A212" s="58"/>
      <c r="B212" s="48"/>
      <c r="C212" s="5"/>
      <c r="D212" s="38" t="s">
        <v>21</v>
      </c>
      <c r="E212" s="32">
        <v>0.88500000000000001</v>
      </c>
      <c r="F212" s="38"/>
      <c r="G212" s="38"/>
      <c r="H212" s="39">
        <v>291</v>
      </c>
      <c r="I212" s="38"/>
      <c r="J212" s="38">
        <f t="shared" ref="J212" si="66">E212*H212</f>
        <v>257.53500000000003</v>
      </c>
      <c r="K212" s="38">
        <f t="shared" si="65"/>
        <v>309.04200000000003</v>
      </c>
      <c r="L212" s="84" t="s">
        <v>51</v>
      </c>
      <c r="M212" s="106"/>
    </row>
    <row r="213" spans="1:13" s="4" customFormat="1" ht="16.5" customHeight="1" x14ac:dyDescent="0.2">
      <c r="A213" s="58"/>
      <c r="B213" s="48"/>
      <c r="C213" s="5"/>
      <c r="D213" s="38" t="s">
        <v>30</v>
      </c>
      <c r="E213" s="40">
        <v>1</v>
      </c>
      <c r="F213" s="34"/>
      <c r="G213" s="34"/>
      <c r="H213" s="39">
        <v>165</v>
      </c>
      <c r="I213" s="38"/>
      <c r="J213" s="38">
        <f>E213*H213</f>
        <v>165</v>
      </c>
      <c r="K213" s="38">
        <f t="shared" si="65"/>
        <v>198</v>
      </c>
      <c r="L213" s="41" t="s">
        <v>53</v>
      </c>
      <c r="M213" s="107"/>
    </row>
    <row r="214" spans="1:13" s="31" customFormat="1" ht="13.5" thickBot="1" x14ac:dyDescent="0.25">
      <c r="A214" s="59"/>
      <c r="B214" s="67"/>
      <c r="C214" s="55"/>
      <c r="D214" s="68"/>
      <c r="E214" s="69"/>
      <c r="F214" s="61"/>
      <c r="G214" s="61"/>
      <c r="H214" s="61"/>
      <c r="I214" s="61"/>
      <c r="J214" s="61"/>
      <c r="K214" s="61"/>
      <c r="L214" s="53"/>
      <c r="M214" s="82"/>
    </row>
    <row r="215" spans="1:13" s="2" customFormat="1" ht="20.25" customHeight="1" thickBot="1" x14ac:dyDescent="0.25">
      <c r="A215" s="124" t="s">
        <v>66</v>
      </c>
      <c r="B215" s="125"/>
      <c r="C215" s="125"/>
      <c r="D215" s="125"/>
      <c r="E215" s="125"/>
      <c r="F215" s="125"/>
      <c r="G215" s="125"/>
      <c r="H215" s="125"/>
      <c r="I215" s="125"/>
      <c r="J215" s="125"/>
      <c r="K215" s="125"/>
      <c r="L215" s="125"/>
      <c r="M215" s="126"/>
    </row>
    <row r="216" spans="1:13" s="31" customFormat="1" ht="24.75" customHeight="1" thickBot="1" x14ac:dyDescent="0.25">
      <c r="A216" s="63"/>
      <c r="B216" s="64"/>
      <c r="C216" s="65" t="s">
        <v>68</v>
      </c>
      <c r="D216" s="64"/>
      <c r="E216" s="64"/>
      <c r="F216" s="64"/>
      <c r="G216" s="64"/>
      <c r="H216" s="64"/>
      <c r="I216" s="64"/>
      <c r="J216" s="64"/>
      <c r="K216" s="64"/>
      <c r="L216" s="64"/>
      <c r="M216" s="66"/>
    </row>
    <row r="217" spans="1:13" s="4" customFormat="1" ht="25.5" x14ac:dyDescent="0.2">
      <c r="A217" s="58">
        <v>43</v>
      </c>
      <c r="B217" s="60" t="s">
        <v>196</v>
      </c>
      <c r="C217" s="15" t="s">
        <v>195</v>
      </c>
      <c r="D217" s="37"/>
      <c r="E217" s="41"/>
      <c r="F217" s="38">
        <v>122.85</v>
      </c>
      <c r="G217" s="11"/>
      <c r="H217" s="11"/>
      <c r="I217" s="12"/>
      <c r="J217" s="38">
        <f>SUM(J218:J219)</f>
        <v>1547.4</v>
      </c>
      <c r="K217" s="38">
        <f>SUM(K218:K219)</f>
        <v>1856.88</v>
      </c>
      <c r="L217" s="13"/>
      <c r="M217" s="104" t="s">
        <v>12</v>
      </c>
    </row>
    <row r="218" spans="1:13" s="4" customFormat="1" ht="25.5" x14ac:dyDescent="0.2">
      <c r="A218" s="58"/>
      <c r="B218" s="48"/>
      <c r="C218" s="15"/>
      <c r="D218" s="37" t="s">
        <v>25</v>
      </c>
      <c r="E218" s="41">
        <v>1</v>
      </c>
      <c r="F218" s="38"/>
      <c r="G218" s="38"/>
      <c r="H218" s="38">
        <v>1188</v>
      </c>
      <c r="I218" s="41">
        <v>1.05</v>
      </c>
      <c r="J218" s="38">
        <f>E218*H218*I218</f>
        <v>1247.4000000000001</v>
      </c>
      <c r="K218" s="38">
        <f>J218*1.2</f>
        <v>1496.88</v>
      </c>
      <c r="L218" s="84" t="s">
        <v>26</v>
      </c>
      <c r="M218" s="104"/>
    </row>
    <row r="219" spans="1:13" s="4" customFormat="1" ht="18.75" customHeight="1" x14ac:dyDescent="0.2">
      <c r="A219" s="58"/>
      <c r="B219" s="48"/>
      <c r="C219" s="15"/>
      <c r="D219" s="38" t="s">
        <v>31</v>
      </c>
      <c r="E219" s="41">
        <v>1</v>
      </c>
      <c r="F219" s="38"/>
      <c r="G219" s="38"/>
      <c r="H219" s="38">
        <v>300</v>
      </c>
      <c r="I219" s="41"/>
      <c r="J219" s="38">
        <f>E219*H219</f>
        <v>300</v>
      </c>
      <c r="K219" s="38">
        <f>J219*1.2</f>
        <v>360</v>
      </c>
      <c r="L219" s="84" t="s">
        <v>27</v>
      </c>
      <c r="M219" s="104"/>
    </row>
    <row r="220" spans="1:13" s="4" customFormat="1" ht="12.75" x14ac:dyDescent="0.2">
      <c r="A220" s="58">
        <v>44</v>
      </c>
      <c r="B220" s="60" t="s">
        <v>198</v>
      </c>
      <c r="C220" s="15" t="s">
        <v>197</v>
      </c>
      <c r="D220" s="37"/>
      <c r="E220" s="41"/>
      <c r="F220" s="38">
        <v>142.07</v>
      </c>
      <c r="G220" s="11"/>
      <c r="H220" s="11"/>
      <c r="I220" s="12"/>
      <c r="J220" s="38">
        <f>SUM(J221:J222)</f>
        <v>1547.4</v>
      </c>
      <c r="K220" s="38">
        <f>SUM(K221:K222)</f>
        <v>1856.88</v>
      </c>
      <c r="L220" s="13"/>
      <c r="M220" s="104" t="s">
        <v>12</v>
      </c>
    </row>
    <row r="221" spans="1:13" s="4" customFormat="1" ht="25.5" x14ac:dyDescent="0.2">
      <c r="A221" s="58"/>
      <c r="B221" s="48"/>
      <c r="C221" s="15"/>
      <c r="D221" s="37" t="s">
        <v>25</v>
      </c>
      <c r="E221" s="41">
        <v>1</v>
      </c>
      <c r="F221" s="38"/>
      <c r="G221" s="38"/>
      <c r="H221" s="38">
        <v>1188</v>
      </c>
      <c r="I221" s="41">
        <v>1.05</v>
      </c>
      <c r="J221" s="38">
        <f>E221*H221*I221</f>
        <v>1247.4000000000001</v>
      </c>
      <c r="K221" s="38">
        <f>J221*1.2</f>
        <v>1496.88</v>
      </c>
      <c r="L221" s="84" t="s">
        <v>26</v>
      </c>
      <c r="M221" s="104"/>
    </row>
    <row r="222" spans="1:13" s="4" customFormat="1" ht="18.75" customHeight="1" x14ac:dyDescent="0.2">
      <c r="A222" s="58"/>
      <c r="B222" s="48"/>
      <c r="C222" s="15"/>
      <c r="D222" s="38" t="s">
        <v>31</v>
      </c>
      <c r="E222" s="41">
        <v>1</v>
      </c>
      <c r="F222" s="38"/>
      <c r="G222" s="38"/>
      <c r="H222" s="38">
        <v>300</v>
      </c>
      <c r="I222" s="41"/>
      <c r="J222" s="38">
        <f>E222*H222</f>
        <v>300</v>
      </c>
      <c r="K222" s="38">
        <f>J222*1.2</f>
        <v>360</v>
      </c>
      <c r="L222" s="84" t="s">
        <v>27</v>
      </c>
      <c r="M222" s="104"/>
    </row>
    <row r="223" spans="1:13" s="4" customFormat="1" ht="25.5" x14ac:dyDescent="0.2">
      <c r="A223" s="57">
        <v>45</v>
      </c>
      <c r="B223" s="60" t="s">
        <v>200</v>
      </c>
      <c r="C223" s="15" t="s">
        <v>199</v>
      </c>
      <c r="D223" s="20"/>
      <c r="E223" s="44"/>
      <c r="F223" s="43">
        <v>154.06</v>
      </c>
      <c r="G223" s="27"/>
      <c r="H223" s="27"/>
      <c r="I223" s="28"/>
      <c r="J223" s="43">
        <f>SUM(J224:J225)</f>
        <v>1547.4</v>
      </c>
      <c r="K223" s="43">
        <f>SUM(K224:K225)</f>
        <v>1856.88</v>
      </c>
      <c r="L223" s="16"/>
      <c r="M223" s="107" t="s">
        <v>12</v>
      </c>
    </row>
    <row r="224" spans="1:13" s="4" customFormat="1" ht="25.5" x14ac:dyDescent="0.2">
      <c r="A224" s="58"/>
      <c r="B224" s="48"/>
      <c r="C224" s="15"/>
      <c r="D224" s="37" t="s">
        <v>25</v>
      </c>
      <c r="E224" s="41">
        <v>1</v>
      </c>
      <c r="F224" s="38"/>
      <c r="G224" s="38"/>
      <c r="H224" s="38">
        <v>1188</v>
      </c>
      <c r="I224" s="41">
        <v>1.05</v>
      </c>
      <c r="J224" s="38">
        <f>E224*H224*I224</f>
        <v>1247.4000000000001</v>
      </c>
      <c r="K224" s="38">
        <f>J224*1.2</f>
        <v>1496.88</v>
      </c>
      <c r="L224" s="84" t="s">
        <v>26</v>
      </c>
      <c r="M224" s="104"/>
    </row>
    <row r="225" spans="1:13" s="4" customFormat="1" ht="18.75" customHeight="1" thickBot="1" x14ac:dyDescent="0.25">
      <c r="A225" s="59"/>
      <c r="B225" s="50"/>
      <c r="C225" s="56"/>
      <c r="D225" s="61" t="s">
        <v>31</v>
      </c>
      <c r="E225" s="53">
        <v>1</v>
      </c>
      <c r="F225" s="61"/>
      <c r="G225" s="61"/>
      <c r="H225" s="61">
        <v>300</v>
      </c>
      <c r="I225" s="53"/>
      <c r="J225" s="61">
        <f>E225*H225</f>
        <v>300</v>
      </c>
      <c r="K225" s="61">
        <f>J225*1.2</f>
        <v>360</v>
      </c>
      <c r="L225" s="62" t="s">
        <v>27</v>
      </c>
      <c r="M225" s="105"/>
    </row>
    <row r="226" spans="1:13" s="31" customFormat="1" ht="24.75" customHeight="1" thickBot="1" x14ac:dyDescent="0.25">
      <c r="A226" s="54"/>
      <c r="B226" s="45"/>
      <c r="C226" s="30" t="s">
        <v>69</v>
      </c>
      <c r="D226" s="45"/>
      <c r="E226" s="45"/>
      <c r="F226" s="45"/>
      <c r="G226" s="45"/>
      <c r="H226" s="45"/>
      <c r="I226" s="45"/>
      <c r="J226" s="45"/>
      <c r="K226" s="45"/>
      <c r="L226" s="45"/>
      <c r="M226" s="46"/>
    </row>
    <row r="227" spans="1:13" s="4" customFormat="1" ht="12.75" x14ac:dyDescent="0.2">
      <c r="A227" s="57">
        <v>46</v>
      </c>
      <c r="B227" s="49" t="s">
        <v>157</v>
      </c>
      <c r="C227" s="22" t="s">
        <v>150</v>
      </c>
      <c r="D227" s="19" t="s">
        <v>50</v>
      </c>
      <c r="E227" s="44"/>
      <c r="F227" s="43">
        <v>568.78</v>
      </c>
      <c r="G227" s="43"/>
      <c r="H227" s="44"/>
      <c r="I227" s="44"/>
      <c r="J227" s="43">
        <f>SUM(J228:J233)</f>
        <v>522.00026000000003</v>
      </c>
      <c r="K227" s="43">
        <f>SUM(K228:K233)</f>
        <v>626.40031199999999</v>
      </c>
      <c r="L227" s="44"/>
      <c r="M227" s="106" t="s">
        <v>12</v>
      </c>
    </row>
    <row r="228" spans="1:13" s="4" customFormat="1" ht="25.5" x14ac:dyDescent="0.2">
      <c r="A228" s="58"/>
      <c r="B228" s="48"/>
      <c r="C228" s="5"/>
      <c r="D228" s="38" t="s">
        <v>13</v>
      </c>
      <c r="E228" s="32">
        <v>0.13400000000000001</v>
      </c>
      <c r="F228" s="38"/>
      <c r="G228" s="38"/>
      <c r="H228" s="39">
        <v>499</v>
      </c>
      <c r="I228" s="38">
        <v>1.61</v>
      </c>
      <c r="J228" s="38">
        <f>E228*H228*I228</f>
        <v>107.65426000000001</v>
      </c>
      <c r="K228" s="38">
        <f t="shared" ref="K228:K233" si="67">J228*1.2</f>
        <v>129.185112</v>
      </c>
      <c r="L228" s="84" t="s">
        <v>167</v>
      </c>
      <c r="M228" s="106"/>
    </row>
    <row r="229" spans="1:13" s="4" customFormat="1" ht="25.5" x14ac:dyDescent="0.2">
      <c r="A229" s="58"/>
      <c r="B229" s="48"/>
      <c r="C229" s="3"/>
      <c r="D229" s="20" t="s">
        <v>17</v>
      </c>
      <c r="E229" s="32">
        <v>5.6</v>
      </c>
      <c r="F229" s="38"/>
      <c r="G229" s="38"/>
      <c r="H229" s="39">
        <v>8</v>
      </c>
      <c r="I229" s="38">
        <v>1.61</v>
      </c>
      <c r="J229" s="38">
        <f>E229*H229*I229</f>
        <v>72.128</v>
      </c>
      <c r="K229" s="38">
        <f t="shared" si="67"/>
        <v>86.553600000000003</v>
      </c>
      <c r="L229" s="84" t="s">
        <v>174</v>
      </c>
      <c r="M229" s="106"/>
    </row>
    <row r="230" spans="1:13" s="4" customFormat="1" ht="16.5" customHeight="1" x14ac:dyDescent="0.2">
      <c r="A230" s="58"/>
      <c r="B230" s="48"/>
      <c r="C230" s="5"/>
      <c r="D230" s="38" t="s">
        <v>18</v>
      </c>
      <c r="E230" s="32">
        <v>0.13400000000000001</v>
      </c>
      <c r="F230" s="38"/>
      <c r="G230" s="38"/>
      <c r="H230" s="39">
        <v>517</v>
      </c>
      <c r="I230" s="38"/>
      <c r="J230" s="38">
        <f>E230*H230</f>
        <v>69.278000000000006</v>
      </c>
      <c r="K230" s="38">
        <f t="shared" si="67"/>
        <v>83.133600000000001</v>
      </c>
      <c r="L230" s="84" t="s">
        <v>48</v>
      </c>
      <c r="M230" s="106"/>
    </row>
    <row r="231" spans="1:13" s="4" customFormat="1" ht="25.5" x14ac:dyDescent="0.2">
      <c r="A231" s="58"/>
      <c r="B231" s="48"/>
      <c r="C231" s="3"/>
      <c r="D231" s="20" t="s">
        <v>19</v>
      </c>
      <c r="E231" s="32">
        <v>5.6</v>
      </c>
      <c r="F231" s="38"/>
      <c r="G231" s="38"/>
      <c r="H231" s="39">
        <v>12</v>
      </c>
      <c r="I231" s="38"/>
      <c r="J231" s="38">
        <f>E231*H231</f>
        <v>67.199999999999989</v>
      </c>
      <c r="K231" s="38">
        <f t="shared" si="67"/>
        <v>80.639999999999986</v>
      </c>
      <c r="L231" s="84" t="s">
        <v>80</v>
      </c>
      <c r="M231" s="106"/>
    </row>
    <row r="232" spans="1:13" s="4" customFormat="1" ht="16.5" customHeight="1" x14ac:dyDescent="0.2">
      <c r="A232" s="58"/>
      <c r="B232" s="48"/>
      <c r="C232" s="5"/>
      <c r="D232" s="38" t="s">
        <v>21</v>
      </c>
      <c r="E232" s="32">
        <v>0.14000000000000001</v>
      </c>
      <c r="F232" s="38"/>
      <c r="G232" s="38"/>
      <c r="H232" s="39">
        <v>291</v>
      </c>
      <c r="I232" s="38"/>
      <c r="J232" s="38">
        <f t="shared" ref="J232" si="68">E232*H232</f>
        <v>40.74</v>
      </c>
      <c r="K232" s="38">
        <f t="shared" si="67"/>
        <v>48.887999999999998</v>
      </c>
      <c r="L232" s="84" t="s">
        <v>51</v>
      </c>
      <c r="M232" s="106"/>
    </row>
    <row r="233" spans="1:13" s="4" customFormat="1" ht="16.5" customHeight="1" x14ac:dyDescent="0.2">
      <c r="A233" s="58"/>
      <c r="B233" s="48"/>
      <c r="C233" s="5"/>
      <c r="D233" s="38" t="s">
        <v>30</v>
      </c>
      <c r="E233" s="40">
        <v>1</v>
      </c>
      <c r="F233" s="34"/>
      <c r="G233" s="34"/>
      <c r="H233" s="39">
        <v>165</v>
      </c>
      <c r="I233" s="38"/>
      <c r="J233" s="38">
        <f>E233*H233</f>
        <v>165</v>
      </c>
      <c r="K233" s="38">
        <f t="shared" si="67"/>
        <v>198</v>
      </c>
      <c r="L233" s="41" t="s">
        <v>53</v>
      </c>
      <c r="M233" s="107"/>
    </row>
    <row r="234" spans="1:13" s="4" customFormat="1" ht="18" customHeight="1" x14ac:dyDescent="0.2">
      <c r="A234" s="57">
        <v>47</v>
      </c>
      <c r="B234" s="47" t="s">
        <v>158</v>
      </c>
      <c r="C234" s="22" t="s">
        <v>151</v>
      </c>
      <c r="D234" s="19" t="s">
        <v>79</v>
      </c>
      <c r="E234" s="42"/>
      <c r="F234" s="43">
        <v>10342.74</v>
      </c>
      <c r="G234" s="43"/>
      <c r="H234" s="44"/>
      <c r="I234" s="44"/>
      <c r="J234" s="43">
        <f>SUM(J235:J238)</f>
        <v>8531.5054400000008</v>
      </c>
      <c r="K234" s="43">
        <f>SUM(K235:K238)</f>
        <v>12790.437971135771</v>
      </c>
      <c r="L234" s="25"/>
      <c r="M234" s="106" t="s">
        <v>12</v>
      </c>
    </row>
    <row r="235" spans="1:13" s="4" customFormat="1" ht="25.5" x14ac:dyDescent="0.2">
      <c r="A235" s="58"/>
      <c r="B235" s="48"/>
      <c r="C235" s="3"/>
      <c r="D235" s="38" t="s">
        <v>13</v>
      </c>
      <c r="E235" s="32">
        <v>2.5640000000000001</v>
      </c>
      <c r="F235" s="38"/>
      <c r="G235" s="38"/>
      <c r="H235" s="39">
        <v>767</v>
      </c>
      <c r="I235" s="38">
        <v>1.38</v>
      </c>
      <c r="J235" s="38">
        <f>E235*H235*I235</f>
        <v>2713.8914399999999</v>
      </c>
      <c r="K235" s="43">
        <f t="shared" ref="K235:K238" si="69">J235*1.2*1.068*1.056*1.054*1.051</f>
        <v>4068.6676422861578</v>
      </c>
      <c r="L235" s="84" t="s">
        <v>16</v>
      </c>
      <c r="M235" s="106"/>
    </row>
    <row r="236" spans="1:13" s="4" customFormat="1" ht="12.75" x14ac:dyDescent="0.2">
      <c r="A236" s="58"/>
      <c r="B236" s="48"/>
      <c r="C236" s="3"/>
      <c r="D236" s="38" t="s">
        <v>18</v>
      </c>
      <c r="E236" s="32">
        <v>2.5640000000000001</v>
      </c>
      <c r="F236" s="38"/>
      <c r="G236" s="38"/>
      <c r="H236" s="39">
        <v>699</v>
      </c>
      <c r="I236" s="38"/>
      <c r="J236" s="38">
        <f>E236*H236</f>
        <v>1792.2360000000001</v>
      </c>
      <c r="K236" s="43">
        <f t="shared" si="69"/>
        <v>2686.9212648168327</v>
      </c>
      <c r="L236" s="84" t="s">
        <v>20</v>
      </c>
      <c r="M236" s="106"/>
    </row>
    <row r="237" spans="1:13" s="4" customFormat="1" ht="12.75" x14ac:dyDescent="0.2">
      <c r="A237" s="58"/>
      <c r="B237" s="48"/>
      <c r="C237" s="3"/>
      <c r="D237" s="38" t="s">
        <v>21</v>
      </c>
      <c r="E237" s="32">
        <v>8.0380000000000003</v>
      </c>
      <c r="F237" s="38"/>
      <c r="G237" s="38"/>
      <c r="H237" s="39">
        <v>431</v>
      </c>
      <c r="I237" s="38"/>
      <c r="J237" s="38">
        <f t="shared" ref="J237" si="70">E237*H237</f>
        <v>3464.3780000000002</v>
      </c>
      <c r="K237" s="43">
        <f t="shared" si="69"/>
        <v>5193.7975342329964</v>
      </c>
      <c r="L237" s="84" t="s">
        <v>24</v>
      </c>
      <c r="M237" s="106"/>
    </row>
    <row r="238" spans="1:13" s="4" customFormat="1" ht="12.75" x14ac:dyDescent="0.2">
      <c r="A238" s="58"/>
      <c r="B238" s="48"/>
      <c r="C238" s="3"/>
      <c r="D238" s="38" t="s">
        <v>30</v>
      </c>
      <c r="E238" s="40">
        <v>1</v>
      </c>
      <c r="F238" s="34"/>
      <c r="G238" s="34"/>
      <c r="H238" s="39">
        <v>561</v>
      </c>
      <c r="I238" s="38"/>
      <c r="J238" s="38">
        <f>E238*H238</f>
        <v>561</v>
      </c>
      <c r="K238" s="43">
        <f t="shared" si="69"/>
        <v>841.05152979978243</v>
      </c>
      <c r="L238" s="41" t="s">
        <v>23</v>
      </c>
      <c r="M238" s="107"/>
    </row>
    <row r="239" spans="1:13" s="4" customFormat="1" ht="12.75" x14ac:dyDescent="0.2">
      <c r="A239" s="58">
        <v>48</v>
      </c>
      <c r="B239" s="47" t="s">
        <v>159</v>
      </c>
      <c r="C239" s="22" t="s">
        <v>152</v>
      </c>
      <c r="D239" s="35" t="s">
        <v>47</v>
      </c>
      <c r="E239" s="41"/>
      <c r="F239" s="38">
        <v>1154.6500000000001</v>
      </c>
      <c r="G239" s="38"/>
      <c r="H239" s="41"/>
      <c r="I239" s="41"/>
      <c r="J239" s="38">
        <f>SUM(J240:J243)</f>
        <v>996.96549000000005</v>
      </c>
      <c r="K239" s="38">
        <f>SUM(K240:K243)</f>
        <v>1196.3585880000001</v>
      </c>
      <c r="L239" s="41"/>
      <c r="M239" s="105" t="s">
        <v>12</v>
      </c>
    </row>
    <row r="240" spans="1:13" s="4" customFormat="1" ht="25.5" x14ac:dyDescent="0.2">
      <c r="A240" s="58"/>
      <c r="B240" s="48"/>
      <c r="C240" s="5"/>
      <c r="D240" s="38" t="s">
        <v>13</v>
      </c>
      <c r="E240" s="32">
        <v>0.49099999999999999</v>
      </c>
      <c r="F240" s="38"/>
      <c r="G240" s="38"/>
      <c r="H240" s="39">
        <v>499</v>
      </c>
      <c r="I240" s="38">
        <v>1.61</v>
      </c>
      <c r="J240" s="38">
        <f>E240*H240*I240</f>
        <v>394.46449000000001</v>
      </c>
      <c r="K240" s="38">
        <f>J240*1.2</f>
        <v>473.35738800000001</v>
      </c>
      <c r="L240" s="84" t="s">
        <v>167</v>
      </c>
      <c r="M240" s="106"/>
    </row>
    <row r="241" spans="1:13" s="4" customFormat="1" ht="16.5" customHeight="1" x14ac:dyDescent="0.2">
      <c r="A241" s="58"/>
      <c r="B241" s="48"/>
      <c r="C241" s="5"/>
      <c r="D241" s="38" t="s">
        <v>18</v>
      </c>
      <c r="E241" s="32">
        <v>0.49099999999999999</v>
      </c>
      <c r="F241" s="38"/>
      <c r="G241" s="38"/>
      <c r="H241" s="39">
        <v>517</v>
      </c>
      <c r="I241" s="38"/>
      <c r="J241" s="38">
        <f>E241*H241</f>
        <v>253.84700000000001</v>
      </c>
      <c r="K241" s="38">
        <f>J241*1.2</f>
        <v>304.6164</v>
      </c>
      <c r="L241" s="84" t="s">
        <v>48</v>
      </c>
      <c r="M241" s="106"/>
    </row>
    <row r="242" spans="1:13" s="4" customFormat="1" ht="16.5" customHeight="1" x14ac:dyDescent="0.2">
      <c r="A242" s="58"/>
      <c r="B242" s="48"/>
      <c r="C242" s="5"/>
      <c r="D242" s="38" t="s">
        <v>21</v>
      </c>
      <c r="E242" s="32">
        <v>0.51300000000000001</v>
      </c>
      <c r="F242" s="38"/>
      <c r="G242" s="38"/>
      <c r="H242" s="39">
        <v>358</v>
      </c>
      <c r="I242" s="38"/>
      <c r="J242" s="38">
        <f t="shared" ref="J242" si="71">E242*H242</f>
        <v>183.654</v>
      </c>
      <c r="K242" s="38">
        <f>J242*1.2</f>
        <v>220.38479999999998</v>
      </c>
      <c r="L242" s="84" t="s">
        <v>63</v>
      </c>
      <c r="M242" s="106"/>
    </row>
    <row r="243" spans="1:13" s="4" customFormat="1" ht="16.5" customHeight="1" x14ac:dyDescent="0.2">
      <c r="A243" s="58"/>
      <c r="B243" s="48"/>
      <c r="C243" s="5"/>
      <c r="D243" s="38" t="s">
        <v>30</v>
      </c>
      <c r="E243" s="40">
        <v>1</v>
      </c>
      <c r="F243" s="34"/>
      <c r="G243" s="34"/>
      <c r="H243" s="39">
        <v>165</v>
      </c>
      <c r="I243" s="38"/>
      <c r="J243" s="38">
        <f>E243*H243</f>
        <v>165</v>
      </c>
      <c r="K243" s="38">
        <f>J243*1.2</f>
        <v>198</v>
      </c>
      <c r="L243" s="41" t="s">
        <v>53</v>
      </c>
      <c r="M243" s="107"/>
    </row>
    <row r="244" spans="1:13" s="4" customFormat="1" ht="18" customHeight="1" x14ac:dyDescent="0.2">
      <c r="A244" s="57">
        <v>49</v>
      </c>
      <c r="B244" s="47" t="s">
        <v>160</v>
      </c>
      <c r="C244" s="22" t="s">
        <v>153</v>
      </c>
      <c r="D244" s="19" t="s">
        <v>5</v>
      </c>
      <c r="E244" s="42"/>
      <c r="F244" s="43">
        <v>565.27</v>
      </c>
      <c r="G244" s="43"/>
      <c r="H244" s="44"/>
      <c r="I244" s="44"/>
      <c r="J244" s="43">
        <f>SUM(J245:J248)</f>
        <v>676.10447999999997</v>
      </c>
      <c r="K244" s="43">
        <f>SUM(K245:K248)</f>
        <v>811.32537600000001</v>
      </c>
      <c r="L244" s="25"/>
      <c r="M244" s="106" t="s">
        <v>12</v>
      </c>
    </row>
    <row r="245" spans="1:13" s="4" customFormat="1" ht="25.5" x14ac:dyDescent="0.2">
      <c r="A245" s="58"/>
      <c r="B245" s="48"/>
      <c r="C245" s="3"/>
      <c r="D245" s="38" t="s">
        <v>13</v>
      </c>
      <c r="E245" s="32">
        <v>3.7999999999999999E-2</v>
      </c>
      <c r="F245" s="38"/>
      <c r="G245" s="38"/>
      <c r="H245" s="39">
        <v>767</v>
      </c>
      <c r="I245" s="38">
        <v>1.38</v>
      </c>
      <c r="J245" s="38">
        <f>E245*H245*I245</f>
        <v>40.22148</v>
      </c>
      <c r="K245" s="38">
        <f>J245*1.2</f>
        <v>48.265775999999995</v>
      </c>
      <c r="L245" s="84" t="s">
        <v>16</v>
      </c>
      <c r="M245" s="106"/>
    </row>
    <row r="246" spans="1:13" s="4" customFormat="1" ht="12.75" x14ac:dyDescent="0.2">
      <c r="A246" s="58"/>
      <c r="B246" s="48"/>
      <c r="C246" s="3"/>
      <c r="D246" s="38" t="s">
        <v>18</v>
      </c>
      <c r="E246" s="32">
        <v>3.7999999999999999E-2</v>
      </c>
      <c r="F246" s="38"/>
      <c r="G246" s="38"/>
      <c r="H246" s="39">
        <v>699</v>
      </c>
      <c r="I246" s="38"/>
      <c r="J246" s="38">
        <f>E246*H246</f>
        <v>26.561999999999998</v>
      </c>
      <c r="K246" s="38">
        <f>J246*1.2</f>
        <v>31.874399999999994</v>
      </c>
      <c r="L246" s="84" t="s">
        <v>20</v>
      </c>
      <c r="M246" s="106"/>
    </row>
    <row r="247" spans="1:13" s="4" customFormat="1" ht="12.75" x14ac:dyDescent="0.2">
      <c r="A247" s="58"/>
      <c r="B247" s="48"/>
      <c r="C247" s="3"/>
      <c r="D247" s="38" t="s">
        <v>21</v>
      </c>
      <c r="E247" s="32">
        <v>0.11700000000000001</v>
      </c>
      <c r="F247" s="38"/>
      <c r="G247" s="38"/>
      <c r="H247" s="39">
        <v>413</v>
      </c>
      <c r="I247" s="38"/>
      <c r="J247" s="38">
        <f t="shared" ref="J247" si="72">E247*H247</f>
        <v>48.321000000000005</v>
      </c>
      <c r="K247" s="38">
        <f>J247*1.2</f>
        <v>57.985200000000006</v>
      </c>
      <c r="L247" s="84" t="s">
        <v>22</v>
      </c>
      <c r="M247" s="106"/>
    </row>
    <row r="248" spans="1:13" s="4" customFormat="1" ht="12.75" x14ac:dyDescent="0.2">
      <c r="A248" s="58"/>
      <c r="B248" s="48"/>
      <c r="C248" s="3"/>
      <c r="D248" s="38" t="s">
        <v>30</v>
      </c>
      <c r="E248" s="40">
        <v>1</v>
      </c>
      <c r="F248" s="34"/>
      <c r="G248" s="34"/>
      <c r="H248" s="39">
        <v>561</v>
      </c>
      <c r="I248" s="38"/>
      <c r="J248" s="38">
        <f>E248*H248</f>
        <v>561</v>
      </c>
      <c r="K248" s="38">
        <f>J248*1.2</f>
        <v>673.19999999999993</v>
      </c>
      <c r="L248" s="41" t="s">
        <v>23</v>
      </c>
      <c r="M248" s="107"/>
    </row>
    <row r="249" spans="1:13" s="4" customFormat="1" ht="18" customHeight="1" x14ac:dyDescent="0.2">
      <c r="A249" s="57">
        <v>50</v>
      </c>
      <c r="B249" s="47" t="s">
        <v>161</v>
      </c>
      <c r="C249" s="22" t="s">
        <v>154</v>
      </c>
      <c r="D249" s="19" t="s">
        <v>5</v>
      </c>
      <c r="E249" s="42"/>
      <c r="F249" s="43">
        <v>1101.3800000000001</v>
      </c>
      <c r="G249" s="43"/>
      <c r="H249" s="44"/>
      <c r="I249" s="44"/>
      <c r="J249" s="43">
        <f>SUM(J250:J253)</f>
        <v>850.61969999999997</v>
      </c>
      <c r="K249" s="43">
        <f>SUM(K250:K253)</f>
        <v>1275.2495543009481</v>
      </c>
      <c r="L249" s="25"/>
      <c r="M249" s="106" t="s">
        <v>12</v>
      </c>
    </row>
    <row r="250" spans="1:13" s="4" customFormat="1" ht="25.5" x14ac:dyDescent="0.2">
      <c r="A250" s="58"/>
      <c r="B250" s="48"/>
      <c r="C250" s="3"/>
      <c r="D250" s="38" t="s">
        <v>13</v>
      </c>
      <c r="E250" s="32">
        <v>9.5000000000000001E-2</v>
      </c>
      <c r="F250" s="38"/>
      <c r="G250" s="38"/>
      <c r="H250" s="39">
        <v>767</v>
      </c>
      <c r="I250" s="38">
        <v>1.38</v>
      </c>
      <c r="J250" s="38">
        <f>E250*H250*I250</f>
        <v>100.55369999999999</v>
      </c>
      <c r="K250" s="43">
        <f t="shared" ref="K250:K253" si="73">J250*1.2*1.068*1.056*1.054*1.051</f>
        <v>150.75016615334829</v>
      </c>
      <c r="L250" s="84" t="s">
        <v>16</v>
      </c>
      <c r="M250" s="106"/>
    </row>
    <row r="251" spans="1:13" s="4" customFormat="1" ht="12.75" x14ac:dyDescent="0.2">
      <c r="A251" s="58"/>
      <c r="B251" s="48"/>
      <c r="C251" s="3"/>
      <c r="D251" s="38" t="s">
        <v>18</v>
      </c>
      <c r="E251" s="32">
        <v>9.5000000000000001E-2</v>
      </c>
      <c r="F251" s="38"/>
      <c r="G251" s="38"/>
      <c r="H251" s="39">
        <v>699</v>
      </c>
      <c r="I251" s="38"/>
      <c r="J251" s="38">
        <f>E251*H251</f>
        <v>66.405000000000001</v>
      </c>
      <c r="K251" s="43">
        <f t="shared" si="73"/>
        <v>99.554415038065144</v>
      </c>
      <c r="L251" s="84" t="s">
        <v>20</v>
      </c>
      <c r="M251" s="106"/>
    </row>
    <row r="252" spans="1:13" s="4" customFormat="1" ht="12.75" x14ac:dyDescent="0.2">
      <c r="A252" s="58"/>
      <c r="B252" s="48"/>
      <c r="C252" s="3"/>
      <c r="D252" s="38" t="s">
        <v>21</v>
      </c>
      <c r="E252" s="32">
        <v>0.29699999999999999</v>
      </c>
      <c r="F252" s="38"/>
      <c r="G252" s="38"/>
      <c r="H252" s="39">
        <v>413</v>
      </c>
      <c r="I252" s="38"/>
      <c r="J252" s="38">
        <f t="shared" ref="J252" si="74">E252*H252</f>
        <v>122.661</v>
      </c>
      <c r="K252" s="43">
        <f t="shared" si="73"/>
        <v>183.89344330975243</v>
      </c>
      <c r="L252" s="84" t="s">
        <v>22</v>
      </c>
      <c r="M252" s="106"/>
    </row>
    <row r="253" spans="1:13" s="4" customFormat="1" ht="12.75" x14ac:dyDescent="0.2">
      <c r="A253" s="58"/>
      <c r="B253" s="48"/>
      <c r="C253" s="3"/>
      <c r="D253" s="38" t="s">
        <v>30</v>
      </c>
      <c r="E253" s="40">
        <v>1</v>
      </c>
      <c r="F253" s="34"/>
      <c r="G253" s="34"/>
      <c r="H253" s="39">
        <v>561</v>
      </c>
      <c r="I253" s="38"/>
      <c r="J253" s="38">
        <f>E253*H253</f>
        <v>561</v>
      </c>
      <c r="K253" s="43">
        <f t="shared" si="73"/>
        <v>841.05152979978243</v>
      </c>
      <c r="L253" s="41" t="s">
        <v>23</v>
      </c>
      <c r="M253" s="107"/>
    </row>
    <row r="254" spans="1:13" s="4" customFormat="1" ht="18" customHeight="1" x14ac:dyDescent="0.2">
      <c r="A254" s="57">
        <v>51</v>
      </c>
      <c r="B254" s="47" t="s">
        <v>162</v>
      </c>
      <c r="C254" s="22" t="s">
        <v>155</v>
      </c>
      <c r="D254" s="19" t="s">
        <v>5</v>
      </c>
      <c r="E254" s="42"/>
      <c r="F254" s="43">
        <v>505.72</v>
      </c>
      <c r="G254" s="43"/>
      <c r="H254" s="44"/>
      <c r="I254" s="44"/>
      <c r="J254" s="43">
        <f>SUM(J255:J258)</f>
        <v>626.50911999999994</v>
      </c>
      <c r="K254" s="43">
        <f>SUM(K255:K258)</f>
        <v>751.81094399999995</v>
      </c>
      <c r="L254" s="25"/>
      <c r="M254" s="106" t="s">
        <v>12</v>
      </c>
    </row>
    <row r="255" spans="1:13" s="4" customFormat="1" ht="25.5" x14ac:dyDescent="0.2">
      <c r="A255" s="58"/>
      <c r="B255" s="48"/>
      <c r="C255" s="3"/>
      <c r="D255" s="38" t="s">
        <v>13</v>
      </c>
      <c r="E255" s="32">
        <v>2.1999999999999999E-2</v>
      </c>
      <c r="F255" s="38"/>
      <c r="G255" s="38"/>
      <c r="H255" s="39">
        <v>767</v>
      </c>
      <c r="I255" s="38">
        <v>1.38</v>
      </c>
      <c r="J255" s="38">
        <f>E255*H255*I255</f>
        <v>23.286119999999997</v>
      </c>
      <c r="K255" s="38">
        <f>J255*1.2</f>
        <v>27.943343999999996</v>
      </c>
      <c r="L255" s="84" t="s">
        <v>16</v>
      </c>
      <c r="M255" s="106"/>
    </row>
    <row r="256" spans="1:13" s="4" customFormat="1" ht="12.75" x14ac:dyDescent="0.2">
      <c r="A256" s="58"/>
      <c r="B256" s="48"/>
      <c r="C256" s="3"/>
      <c r="D256" s="38" t="s">
        <v>18</v>
      </c>
      <c r="E256" s="32">
        <v>2.1999999999999999E-2</v>
      </c>
      <c r="F256" s="38"/>
      <c r="G256" s="38"/>
      <c r="H256" s="39">
        <v>699</v>
      </c>
      <c r="I256" s="38"/>
      <c r="J256" s="38">
        <f>E256*H256</f>
        <v>15.377999999999998</v>
      </c>
      <c r="K256" s="38">
        <f>J256*1.2</f>
        <v>18.453599999999998</v>
      </c>
      <c r="L256" s="84" t="s">
        <v>20</v>
      </c>
      <c r="M256" s="106"/>
    </row>
    <row r="257" spans="1:13" s="4" customFormat="1" ht="12.75" x14ac:dyDescent="0.2">
      <c r="A257" s="58"/>
      <c r="B257" s="48"/>
      <c r="C257" s="3"/>
      <c r="D257" s="38" t="s">
        <v>21</v>
      </c>
      <c r="E257" s="32">
        <v>6.5000000000000002E-2</v>
      </c>
      <c r="F257" s="38"/>
      <c r="G257" s="38"/>
      <c r="H257" s="39">
        <v>413</v>
      </c>
      <c r="I257" s="38"/>
      <c r="J257" s="38">
        <f t="shared" ref="J257" si="75">E257*H257</f>
        <v>26.845000000000002</v>
      </c>
      <c r="K257" s="38">
        <f>J257*1.2</f>
        <v>32.213999999999999</v>
      </c>
      <c r="L257" s="84" t="s">
        <v>22</v>
      </c>
      <c r="M257" s="106"/>
    </row>
    <row r="258" spans="1:13" s="4" customFormat="1" ht="12.75" x14ac:dyDescent="0.2">
      <c r="A258" s="58"/>
      <c r="B258" s="48"/>
      <c r="C258" s="3"/>
      <c r="D258" s="38" t="s">
        <v>30</v>
      </c>
      <c r="E258" s="40">
        <v>1</v>
      </c>
      <c r="F258" s="34"/>
      <c r="G258" s="34"/>
      <c r="H258" s="39">
        <v>561</v>
      </c>
      <c r="I258" s="38"/>
      <c r="J258" s="38">
        <f>E258*H258</f>
        <v>561</v>
      </c>
      <c r="K258" s="38">
        <f>J258*1.2</f>
        <v>673.19999999999993</v>
      </c>
      <c r="L258" s="41" t="s">
        <v>23</v>
      </c>
      <c r="M258" s="107"/>
    </row>
    <row r="259" spans="1:13" s="4" customFormat="1" ht="25.5" x14ac:dyDescent="0.2">
      <c r="A259" s="58">
        <v>52</v>
      </c>
      <c r="B259" s="60" t="s">
        <v>201</v>
      </c>
      <c r="C259" s="81" t="s">
        <v>202</v>
      </c>
      <c r="D259" s="35" t="s">
        <v>47</v>
      </c>
      <c r="E259" s="41"/>
      <c r="F259" s="38">
        <v>662.61</v>
      </c>
      <c r="G259" s="38"/>
      <c r="H259" s="41"/>
      <c r="I259" s="41"/>
      <c r="J259" s="38">
        <f>SUM(J260:J265)</f>
        <v>649.4067</v>
      </c>
      <c r="K259" s="38">
        <f>SUM(K260:K265)</f>
        <v>973.59090641217188</v>
      </c>
      <c r="L259" s="41"/>
      <c r="M259" s="105" t="s">
        <v>12</v>
      </c>
    </row>
    <row r="260" spans="1:13" s="4" customFormat="1" ht="25.5" x14ac:dyDescent="0.2">
      <c r="A260" s="58"/>
      <c r="B260" s="48"/>
      <c r="C260" s="5"/>
      <c r="D260" s="38" t="s">
        <v>13</v>
      </c>
      <c r="E260" s="32">
        <v>0.13</v>
      </c>
      <c r="F260" s="38"/>
      <c r="G260" s="38"/>
      <c r="H260" s="39">
        <v>499</v>
      </c>
      <c r="I260" s="38">
        <v>1.61</v>
      </c>
      <c r="J260" s="38">
        <f>E260*H260*I260</f>
        <v>104.44070000000001</v>
      </c>
      <c r="K260" s="43">
        <f t="shared" ref="K260:K265" si="76">J260*1.2*1.068*1.056*1.054*1.051</f>
        <v>156.57755883843166</v>
      </c>
      <c r="L260" s="84" t="s">
        <v>167</v>
      </c>
      <c r="M260" s="106"/>
    </row>
    <row r="261" spans="1:13" s="4" customFormat="1" ht="25.5" x14ac:dyDescent="0.2">
      <c r="A261" s="58"/>
      <c r="B261" s="48"/>
      <c r="C261" s="3"/>
      <c r="D261" s="20" t="s">
        <v>17</v>
      </c>
      <c r="E261" s="32">
        <v>10.7</v>
      </c>
      <c r="F261" s="38"/>
      <c r="G261" s="38"/>
      <c r="H261" s="39">
        <v>8</v>
      </c>
      <c r="I261" s="38">
        <v>1.61</v>
      </c>
      <c r="J261" s="38">
        <f>E261*H261*I261</f>
        <v>137.816</v>
      </c>
      <c r="K261" s="43">
        <f t="shared" si="76"/>
        <v>206.61382821904959</v>
      </c>
      <c r="L261" s="84" t="s">
        <v>174</v>
      </c>
      <c r="M261" s="106"/>
    </row>
    <row r="262" spans="1:13" s="4" customFormat="1" ht="16.5" customHeight="1" x14ac:dyDescent="0.2">
      <c r="A262" s="58"/>
      <c r="B262" s="48"/>
      <c r="C262" s="5"/>
      <c r="D262" s="38" t="s">
        <v>18</v>
      </c>
      <c r="E262" s="32">
        <v>0.13</v>
      </c>
      <c r="F262" s="38"/>
      <c r="G262" s="38"/>
      <c r="H262" s="39">
        <v>517</v>
      </c>
      <c r="I262" s="38"/>
      <c r="J262" s="38">
        <f>E262*H262</f>
        <v>67.210000000000008</v>
      </c>
      <c r="K262" s="43">
        <f t="shared" si="76"/>
        <v>100.76127151130727</v>
      </c>
      <c r="L262" s="84" t="s">
        <v>48</v>
      </c>
      <c r="M262" s="106"/>
    </row>
    <row r="263" spans="1:13" s="4" customFormat="1" ht="25.5" x14ac:dyDescent="0.2">
      <c r="A263" s="58"/>
      <c r="B263" s="48"/>
      <c r="C263" s="3"/>
      <c r="D263" s="20" t="s">
        <v>19</v>
      </c>
      <c r="E263" s="32">
        <v>10.7</v>
      </c>
      <c r="F263" s="38"/>
      <c r="G263" s="38"/>
      <c r="H263" s="39">
        <v>12</v>
      </c>
      <c r="I263" s="38"/>
      <c r="J263" s="38">
        <f>E263*H263</f>
        <v>128.39999999999998</v>
      </c>
      <c r="K263" s="43">
        <f t="shared" si="76"/>
        <v>192.49735548358652</v>
      </c>
      <c r="L263" s="84" t="s">
        <v>80</v>
      </c>
      <c r="M263" s="106"/>
    </row>
    <row r="264" spans="1:13" s="4" customFormat="1" ht="16.5" customHeight="1" x14ac:dyDescent="0.2">
      <c r="A264" s="58"/>
      <c r="B264" s="48"/>
      <c r="C264" s="5"/>
      <c r="D264" s="38" t="s">
        <v>21</v>
      </c>
      <c r="E264" s="32">
        <v>0.13</v>
      </c>
      <c r="F264" s="38"/>
      <c r="G264" s="38"/>
      <c r="H264" s="39">
        <v>358</v>
      </c>
      <c r="I264" s="38"/>
      <c r="J264" s="38">
        <f t="shared" ref="J264" si="77">E264*H264</f>
        <v>46.54</v>
      </c>
      <c r="K264" s="43">
        <f t="shared" si="76"/>
        <v>69.772795359860751</v>
      </c>
      <c r="L264" s="84" t="s">
        <v>63</v>
      </c>
      <c r="M264" s="106"/>
    </row>
    <row r="265" spans="1:13" s="4" customFormat="1" ht="16.5" customHeight="1" thickBot="1" x14ac:dyDescent="0.25">
      <c r="A265" s="59"/>
      <c r="B265" s="50"/>
      <c r="C265" s="85"/>
      <c r="D265" s="61" t="s">
        <v>30</v>
      </c>
      <c r="E265" s="86">
        <v>1</v>
      </c>
      <c r="F265" s="87"/>
      <c r="G265" s="87"/>
      <c r="H265" s="88">
        <v>165</v>
      </c>
      <c r="I265" s="61"/>
      <c r="J265" s="61">
        <f>E265*H265</f>
        <v>165</v>
      </c>
      <c r="K265" s="89">
        <f t="shared" si="76"/>
        <v>247.368096999936</v>
      </c>
      <c r="L265" s="53" t="s">
        <v>53</v>
      </c>
      <c r="M265" s="106"/>
    </row>
    <row r="266" spans="1:13" s="31" customFormat="1" ht="24.75" customHeight="1" thickBot="1" x14ac:dyDescent="0.25">
      <c r="A266" s="54"/>
      <c r="B266" s="45"/>
      <c r="C266" s="30" t="s">
        <v>203</v>
      </c>
      <c r="D266" s="45"/>
      <c r="E266" s="45"/>
      <c r="F266" s="45"/>
      <c r="G266" s="45"/>
      <c r="H266" s="45"/>
      <c r="I266" s="45"/>
      <c r="J266" s="45"/>
      <c r="K266" s="45"/>
      <c r="L266" s="45"/>
      <c r="M266" s="46"/>
    </row>
    <row r="267" spans="1:13" s="4" customFormat="1" ht="25.5" customHeight="1" x14ac:dyDescent="0.2">
      <c r="A267" s="58">
        <v>53</v>
      </c>
      <c r="B267" s="60" t="s">
        <v>204</v>
      </c>
      <c r="C267" s="78" t="s">
        <v>205</v>
      </c>
      <c r="D267" s="37" t="s">
        <v>206</v>
      </c>
      <c r="E267" s="41">
        <v>1</v>
      </c>
      <c r="F267" s="38">
        <v>293.8</v>
      </c>
      <c r="G267" s="11"/>
      <c r="H267" s="38">
        <v>302</v>
      </c>
      <c r="I267" s="41">
        <v>1.05</v>
      </c>
      <c r="J267" s="38">
        <f>E267*H267*I267</f>
        <v>317.10000000000002</v>
      </c>
      <c r="K267" s="38">
        <f>J267*1.2</f>
        <v>380.52000000000004</v>
      </c>
      <c r="L267" s="84" t="s">
        <v>207</v>
      </c>
      <c r="M267" s="83" t="s">
        <v>12</v>
      </c>
    </row>
    <row r="268" spans="1:13" s="4" customFormat="1" ht="25.5" customHeight="1" thickBot="1" x14ac:dyDescent="0.25">
      <c r="A268" s="90">
        <v>54</v>
      </c>
      <c r="B268" s="91" t="s">
        <v>208</v>
      </c>
      <c r="C268" s="92" t="s">
        <v>209</v>
      </c>
      <c r="D268" s="93" t="s">
        <v>206</v>
      </c>
      <c r="E268" s="24">
        <v>2</v>
      </c>
      <c r="F268" s="94">
        <v>519.51</v>
      </c>
      <c r="G268" s="95"/>
      <c r="H268" s="94">
        <v>302</v>
      </c>
      <c r="I268" s="24">
        <v>1.05</v>
      </c>
      <c r="J268" s="94">
        <f>E268*H268*I268</f>
        <v>634.20000000000005</v>
      </c>
      <c r="K268" s="94">
        <f>J268*1.2</f>
        <v>761.04000000000008</v>
      </c>
      <c r="L268" s="96" t="s">
        <v>207</v>
      </c>
      <c r="M268" s="97" t="s">
        <v>12</v>
      </c>
    </row>
    <row r="270" spans="1:13" ht="12" customHeight="1" x14ac:dyDescent="0.2">
      <c r="B270" s="7"/>
    </row>
    <row r="271" spans="1:13" ht="46.5" customHeight="1" x14ac:dyDescent="0.3">
      <c r="B271" s="127" t="s">
        <v>210</v>
      </c>
      <c r="C271" s="127"/>
      <c r="D271" s="127"/>
      <c r="E271" s="127"/>
      <c r="F271" s="127"/>
      <c r="G271" s="127"/>
      <c r="H271" s="127"/>
      <c r="I271" s="127"/>
      <c r="J271" s="127"/>
      <c r="K271" s="127"/>
      <c r="L271" s="127"/>
      <c r="M271" s="127"/>
    </row>
  </sheetData>
  <mergeCells count="66">
    <mergeCell ref="M73:M80"/>
    <mergeCell ref="M81:M88"/>
    <mergeCell ref="M175:M177"/>
    <mergeCell ref="M186:M189"/>
    <mergeCell ref="M190:M193"/>
    <mergeCell ref="M134:M138"/>
    <mergeCell ref="M168:M171"/>
    <mergeCell ref="M145:M148"/>
    <mergeCell ref="M178:M185"/>
    <mergeCell ref="M151:M153"/>
    <mergeCell ref="M154:M160"/>
    <mergeCell ref="M161:M167"/>
    <mergeCell ref="M172:M174"/>
    <mergeCell ref="B271:M271"/>
    <mergeCell ref="I4:I6"/>
    <mergeCell ref="M9:M13"/>
    <mergeCell ref="M217:M219"/>
    <mergeCell ref="M119:M123"/>
    <mergeCell ref="M124:M128"/>
    <mergeCell ref="M129:M133"/>
    <mergeCell ref="M104:M108"/>
    <mergeCell ref="M109:M113"/>
    <mergeCell ref="M114:M118"/>
    <mergeCell ref="M23:M25"/>
    <mergeCell ref="M34:M38"/>
    <mergeCell ref="M89:M95"/>
    <mergeCell ref="M57:M61"/>
    <mergeCell ref="M62:M66"/>
    <mergeCell ref="M70:M72"/>
    <mergeCell ref="M194:M197"/>
    <mergeCell ref="M198:M205"/>
    <mergeCell ref="A215:M215"/>
    <mergeCell ref="M259:M265"/>
    <mergeCell ref="M96:M103"/>
    <mergeCell ref="M139:M143"/>
    <mergeCell ref="M249:M253"/>
    <mergeCell ref="M254:M258"/>
    <mergeCell ref="M207:M213"/>
    <mergeCell ref="M220:M222"/>
    <mergeCell ref="M223:M225"/>
    <mergeCell ref="M227:M233"/>
    <mergeCell ref="M234:M238"/>
    <mergeCell ref="M239:M243"/>
    <mergeCell ref="M244:M248"/>
    <mergeCell ref="B1:M1"/>
    <mergeCell ref="B2:M2"/>
    <mergeCell ref="H4:H5"/>
    <mergeCell ref="K4:K5"/>
    <mergeCell ref="E4:E5"/>
    <mergeCell ref="D4:D6"/>
    <mergeCell ref="F4:F5"/>
    <mergeCell ref="J4:J5"/>
    <mergeCell ref="M4:M6"/>
    <mergeCell ref="B4:B6"/>
    <mergeCell ref="C4:C6"/>
    <mergeCell ref="G4:G6"/>
    <mergeCell ref="L4:L5"/>
    <mergeCell ref="A4:A6"/>
    <mergeCell ref="A7:M7"/>
    <mergeCell ref="M15:M19"/>
    <mergeCell ref="M20:M22"/>
    <mergeCell ref="M67:M69"/>
    <mergeCell ref="M40:M44"/>
    <mergeCell ref="M54:M56"/>
    <mergeCell ref="M26:M33"/>
    <mergeCell ref="M45:M52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C175">
      <formula1>900</formula1>
    </dataValidation>
  </dataValidations>
  <pageMargins left="0.78740157480314965" right="0.19685039370078741" top="0.39370078740157483" bottom="0.39370078740157483" header="0.31496062992125984" footer="0.31496062992125984"/>
  <pageSetup paperSize="9" scale="68" fitToHeight="18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УНЦ</vt:lpstr>
      <vt:lpstr>УНЦ!Заголовки_для_печати</vt:lpstr>
      <vt:lpstr>УНЦ!Область_печати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2023-04-26T09:06:14Z</dcterms:modified>
</cp:coreProperties>
</file>